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70101\Out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N316" i="1" s="1"/>
  <c r="M314" i="1"/>
  <c r="M316" i="1" s="1"/>
  <c r="L314" i="1"/>
  <c r="L316" i="1" s="1"/>
  <c r="K314" i="1"/>
  <c r="J314" i="1"/>
  <c r="I314" i="1"/>
  <c r="H314" i="1"/>
  <c r="H316" i="1" s="1"/>
  <c r="G314" i="1"/>
  <c r="F314" i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O270" i="1"/>
  <c r="O271" i="1" s="1"/>
  <c r="N270" i="1"/>
  <c r="N271" i="1" s="1"/>
  <c r="M270" i="1"/>
  <c r="M271" i="1" s="1"/>
  <c r="L270" i="1"/>
  <c r="K270" i="1"/>
  <c r="J270" i="1"/>
  <c r="I270" i="1"/>
  <c r="H270" i="1"/>
  <c r="G270" i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O148" i="1"/>
  <c r="O149" i="1" s="1"/>
  <c r="N148" i="1"/>
  <c r="N149" i="1" s="1"/>
  <c r="M148" i="1"/>
  <c r="M149" i="1" s="1"/>
  <c r="L148" i="1"/>
  <c r="K148" i="1"/>
  <c r="J148" i="1"/>
  <c r="I148" i="1"/>
  <c r="H148" i="1"/>
  <c r="G148" i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M64" i="1"/>
  <c r="L64" i="1"/>
  <c r="K64" i="1"/>
  <c r="K312" i="1" s="1"/>
  <c r="J64" i="1"/>
  <c r="I64" i="1"/>
  <c r="H64" i="1"/>
  <c r="G64" i="1"/>
  <c r="G312" i="1" s="1"/>
  <c r="F64" i="1"/>
  <c r="F316" i="1" l="1"/>
  <c r="J316" i="1"/>
  <c r="I316" i="1"/>
  <c r="M312" i="1"/>
  <c r="G316" i="1"/>
  <c r="K316" i="1"/>
  <c r="O316" i="1"/>
  <c r="I312" i="1"/>
  <c r="F312" i="1"/>
  <c r="H312" i="1"/>
  <c r="J312" i="1"/>
  <c r="L312" i="1"/>
  <c r="N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<sst xmlns="http://schemas.openxmlformats.org/spreadsheetml/2006/main" count="1422" uniqueCount="834">
  <si>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</si>
  <si>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</si>
  <si>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</si>
  <si>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</si>
  <si>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</si>
  <si>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</si>
  <si>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</si>
  <si>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</si>
  <si>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</si>
  <si>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</si>
  <si>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</si>
  <si>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</si>
  <si>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</si>
  <si>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</si>
  <si>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</si>
  <si>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</si>
  <si>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</si>
  <si>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</si>
  <si>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</si>
  <si>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</si>
  <si>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</si>
  <si>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</si>
  <si>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</si>
  <si>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</si>
  <si>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</si>
  <si>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</si>
  <si>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</si>
  <si>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</si>
  <si>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</si>
  <si>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</si>
  <si>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</si>
  <si>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</si>
  <si>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</si>
  <si>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</si>
  <si>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</si>
  <si>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</si>
  <si>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</si>
  <si>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</si>
  <si>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</si>
  <si>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</si>
  <si>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</si>
  <si>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</si>
  <si>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</si>
  <si>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</si>
  <si>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</si>
  <si>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</si>
  <si>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</si>
  <si>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</si>
  <si>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</si>
  <si>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</si>
  <si>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</si>
  <si>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</si>
  <si>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</si>
  <si>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</si>
  <si>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</si>
  <si>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</si>
  <si>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</si>
  <si>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</si>
  <si>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</si>
  <si>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</si>
  <si>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</si>
  <si>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</si>
  <si>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</si>
  <si>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</si>
  <si>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</si>
  <si>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</si>
  <si>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</si>
  <si>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</si>
  <si>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</si>
  <si>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</si>
  <si>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</si>
  <si>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</si>
  <si>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</si>
  <si>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</si>
  <si>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</si>
  <si>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</si>
  <si>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</si>
  <si>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</si>
  <si>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</si>
  <si>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</si>
  <si>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</si>
  <si>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</si>
  <si>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</si>
  <si>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</si>
  <si>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</si>
  <si>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</si>
  <si>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</si>
  <si>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</si>
  <si>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</si>
  <si>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</si>
  <si>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</si>
  <si>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</si>
  <si>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</si>
  <si>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</si>
  <si>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</si>
  <si>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</si>
  <si>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</si>
  <si>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</si>
  <si>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</si>
  <si>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</si>
  <si>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</si>
  <si>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</si>
  <si>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</si>
  <si>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</si>
  <si>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</si>
  <si>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</si>
  <si>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</si>
  <si>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</si>
  <si>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</si>
  <si>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</si>
  <si>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</si>
  <si>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</si>
  <si>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</si>
  <si>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</si>
  <si>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</si>
  <si>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</si>
  <si>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</si>
  <si>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</si>
  <si>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</si>
  <si>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</si>
  <si>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</si>
  <si>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</si>
  <si>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</si>
  <si>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</si>
  <si>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</si>
  <si>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</si>
  <si>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</si>
  <si>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</si>
  <si>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</si>
  <si>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</si>
  <si>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</si>
  <si>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</si>
  <si>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</si>
  <si>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</si>
  <si>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</si>
  <si>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</si>
  <si>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</si>
  <si>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</si>
  <si>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</si>
  <si>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</si>
  <si>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</si>
  <si>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</si>
  <si>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</si>
  <si>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</si>
  <si>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</si>
  <si>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</si>
  <si>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</si>
  <si>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</si>
  <si>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</si>
  <si>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</si>
  <si>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</si>
  <si>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</si>
  <si>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</si>
  <si>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</si>
  <si>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</si>
  <si>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</si>
  <si>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</si>
  <si>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</si>
  <si>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</si>
  <si>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</si>
  <si>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</si>
  <si>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</si>
  <si>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</si>
  <si>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</si>
  <si>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</si>
  <si>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</si>
  <si>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</si>
  <si>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</si>
  <si>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</si>
  <si>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</si>
  <si>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</si>
  <si>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</si>
  <si>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</si>
  <si>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</si>
  <si>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</si>
  <si>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</si>
  <si>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</si>
  <si>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</si>
  <si>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</si>
  <si>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</si>
  <si>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</si>
  <si>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</si>
  <si>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</si>
  <si>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</si>
  <si>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</si>
  <si>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</si>
  <si>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</si>
  <si>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</si>
  <si>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</si>
  <si>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</si>
  <si>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</si>
  <si>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</si>
  <si>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</si>
  <si>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</si>
  <si>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</si>
  <si>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</si>
  <si>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</si>
  <si>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</si>
  <si>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</si>
  <si>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</si>
  <si>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</si>
  <si>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</si>
  <si>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</si>
  <si>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</si>
  <si>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</si>
  <si>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</si>
  <si>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</si>
  <si>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</si>
  <si>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</si>
  <si>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</si>
  <si>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</si>
  <si>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</si>
  <si>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</si>
  <si>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</si>
  <si>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</si>
  <si>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</si>
  <si>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</si>
  <si>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</si>
  <si>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</si>
  <si>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</si>
  <si>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</si>
  <si>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</si>
  <si>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</si>
  <si>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</si>
  <si>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</si>
  <si>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</si>
  <si>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</si>
  <si>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</si>
  <si>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</si>
  <si>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</si>
  <si>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</si>
  <si>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</si>
  <si>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</si>
  <si>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</si>
  <si>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</si>
  <si>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</si>
  <si>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</si>
  <si>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</si>
  <si>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</si>
  <si>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</si>
  <si>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</si>
  <si>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</si>
  <si>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</si>
  <si>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</si>
  <si>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</si>
  <si>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</si>
  <si>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</si>
  <si>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</si>
  <si>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</si>
  <si>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</si>
  <si>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</si>
  <si>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</si>
  <si>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</si>
  <si>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</si>
  <si>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</si>
  <si>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</si>
  <si>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</si>
  <si>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</si>
  <si>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</si>
  <si>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</si>
  <si>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</si>
  <si>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</si>
  <si>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</si>
  <si>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</si>
  <si>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</si>
  <si>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</si>
  <si>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</si>
  <si>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</si>
  <si>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</si>
  <si>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</si>
  <si>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</si>
  <si>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</si>
  <si>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</si>
  <si>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</si>
  <si>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</si>
  <si>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</si>
  <si>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</si>
  <si>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</si>
  <si>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</si>
  <si>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</si>
  <si>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</si>
  <si>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</si>
  <si>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</si>
  <si>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</si>
  <si>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</si>
  <si>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</si>
  <si>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</si>
  <si>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</si>
  <si>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</si>
  <si>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</si>
  <si>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</si>
  <si>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</si>
  <si>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</si>
  <si>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</si>
  <si>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</si>
  <si>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</si>
  <si>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</si>
  <si>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</si>
  <si>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</si>
  <si>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</si>
  <si>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</si>
  <si>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</si>
  <si>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</si>
  <si>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</si>
  <si>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</si>
  <si>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</si>
  <si>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</si>
  <si>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</si>
  <si>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</si>
  <si>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</si>
  <si>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</si>
  <si>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</si>
  <si>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</si>
  <si>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</si>
  <si>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</si>
  <si>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</si>
  <si>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</si>
  <si>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</si>
  <si>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</si>
  <si>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</si>
  <si>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</si>
  <si>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</si>
  <si>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</si>
  <si>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</si>
  <si>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</si>
  <si>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</si>
  <si>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</si>
  <si>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</si>
  <si>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</si>
  <si>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</si>
  <si>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</si>
  <si>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</si>
  <si>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</si>
  <si>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</si>
  <si>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</si>
  <si>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</si>
  <si>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</si>
  <si>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</si>
  <si>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</si>
  <si>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</si>
  <si>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</si>
  <si>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</si>
  <si>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</si>
  <si>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</si>
  <si>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</si>
  <si>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</si>
  <si>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</si>
  <si>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</si>
  <si>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</si>
  <si>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</si>
  <si>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</si>
  <si>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</si>
  <si>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</si>
  <si>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</si>
  <si>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</si>
  <si>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</si>
  <si>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</si>
  <si>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</si>
  <si>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</si>
  <si>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</si>
  <si>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</si>
  <si>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</si>
  <si>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</si>
  <si>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</si>
  <si>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</si>
  <si>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</si>
  <si>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</si>
  <si>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</si>
  <si>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</si>
  <si>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</si>
  <si>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</si>
  <si>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</si>
  <si>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</si>
  <si>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</si>
  <si>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</si>
  <si>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</si>
  <si>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</si>
  <si>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</si>
  <si>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</si>
  <si>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</si>
  <si>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</si>
  <si>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</si>
  <si>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</si>
  <si>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</si>
  <si>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</si>
  <si>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</si>
  <si>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</si>
  <si>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</si>
  <si>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</si>
  <si>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</si>
  <si>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</si>
  <si>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</si>
  <si>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</si>
  <si>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</si>
  <si>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</si>
  <si>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</si>
  <si>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</si>
  <si>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</si>
  <si>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</si>
  <si>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</si>
  <si>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</si>
  <si>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</si>
  <si>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</si>
  <si>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</si>
  <si>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</si>
  <si>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</si>
  <si>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</si>
  <si>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</si>
  <si>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</si>
  <si>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</si>
  <si>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</si>
  <si>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</si>
  <si>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</si>
  <si>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</si>
  <si>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</si>
  <si>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</si>
  <si>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</si>
  <si>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</si>
  <si>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</si>
  <si>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</si>
  <si>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</si>
  <si>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</si>
  <si>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</si>
  <si>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</si>
  <si>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</si>
  <si>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</si>
  <si>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</si>
  <si>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</si>
  <si>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</si>
  <si>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</si>
  <si>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</si>
  <si>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</si>
  <si>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</si>
  <si>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</si>
  <si>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</si>
  <si>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</si>
  <si>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</si>
  <si>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</si>
  <si>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</si>
  <si>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</si>
  <si>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</si>
  <si>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</si>
  <si>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</si>
  <si>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</si>
  <si>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</si>
  <si>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</si>
  <si>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</si>
  <si>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</si>
  <si>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</si>
  <si>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</si>
  <si>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</si>
  <si>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</si>
  <si>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</si>
  <si>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</si>
  <si>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</si>
  <si>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</si>
  <si>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</si>
  <si>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</si>
  <si>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</si>
  <si>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</si>
  <si>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</si>
  <si>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</si>
  <si>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</si>
  <si>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</si>
  <si>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</si>
  <si>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</si>
  <si>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</si>
  <si>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</si>
  <si>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</si>
  <si>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</si>
  <si>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</si>
  <si>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</si>
  <si>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</si>
  <si>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</si>
  <si>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</si>
  <si>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</si>
  <si>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</si>
  <si>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</si>
  <si>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</si>
  <si>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</si>
  <si>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</si>
  <si>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</si>
  <si>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</si>
  <si>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</si>
  <si>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</si>
  <si>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</si>
  <si>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</si>
  <si>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</si>
  <si>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</si>
  <si>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</si>
  <si>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</si>
  <si>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</si>
  <si>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</si>
  <si>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</si>
  <si>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</si>
  <si>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</si>
  <si>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</si>
  <si>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</si>
  <si>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</si>
  <si>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</si>
  <si>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</si>
  <si>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</si>
  <si>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</si>
  <si>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</si>
  <si>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</si>
  <si>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</si>
  <si>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</si>
  <si>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</si>
  <si>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</si>
  <si>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</si>
  <si>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</si>
  <si>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</si>
  <si>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</si>
  <si>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</si>
  <si>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</si>
  <si>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</si>
  <si>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</si>
  <si>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</si>
  <si>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</si>
  <si>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</si>
  <si>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</si>
  <si>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</si>
  <si>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</si>
  <si>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</si>
  <si>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</si>
  <si>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</si>
  <si>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</si>
  <si>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</si>
  <si>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</si>
  <si>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</si>
  <si>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</si>
  <si>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</si>
  <si>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</si>
  <si>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</si>
  <si>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</si>
  <si>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</si>
  <si>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</si>
  <si>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</si>
  <si>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</si>
  <si>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</si>
  <si>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</si>
  <si>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</si>
  <si>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</si>
  <si>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</si>
  <si>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</si>
  <si>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</si>
  <si>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</si>
  <si>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</si>
  <si>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</si>
  <si>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</si>
  <si>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</si>
  <si>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</si>
  <si>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</si>
  <si>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</si>
  <si>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</si>
  <si>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</si>
  <si>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</si>
  <si>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</si>
  <si>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</si>
  <si>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</si>
  <si>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</si>
  <si>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</si>
  <si>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</si>
  <si>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</si>
  <si>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</si>
  <si>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</si>
  <si>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</si>
  <si>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</si>
  <si>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</si>
  <si>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</si>
  <si>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</si>
  <si>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</si>
  <si>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</si>
  <si>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</si>
  <si>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</si>
  <si>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</si>
  <si>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</si>
  <si>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</si>
  <si>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</si>
  <si>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</si>
  <si>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</si>
  <si>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</si>
  <si>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</si>
  <si>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</si>
  <si>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</si>
  <si>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</si>
  <si>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</si>
  <si>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</si>
  <si>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</si>
  <si>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</si>
  <si>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</si>
  <si>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</si>
  <si>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</si>
  <si>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</si>
  <si>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</si>
  <si>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</si>
  <si>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</si>
  <si>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</si>
  <si>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</si>
  <si>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</si>
  <si>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</si>
  <si>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</si>
  <si>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</si>
  <si>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</si>
  <si>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</si>
  <si>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</si>
  <si>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</si>
  <si>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</si>
  <si>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</si>
  <si>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</si>
  <si>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</si>
  <si>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</si>
  <si>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</si>
  <si>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</si>
  <si>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</si>
  <si>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</si>
  <si>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</si>
  <si>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</si>
  <si>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</si>
  <si>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</si>
  <si>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</si>
  <si>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</si>
  <si>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</si>
  <si>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</si>
  <si>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</si>
  <si>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</si>
  <si>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</si>
  <si>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</si>
  <si>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</si>
  <si>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</si>
  <si>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</si>
  <si>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</si>
  <si>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</si>
  <si>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</si>
  <si>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</si>
  <si>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</si>
  <si>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</si>
  <si>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</si>
  <si>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</si>
  <si>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</si>
  <si>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</si>
  <si>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</si>
  <si>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</si>
  <si>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</si>
  <si>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</si>
  <si>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</si>
  <si>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</si>
  <si>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</si>
  <si>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</si>
  <si>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</si>
  <si>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</si>
  <si>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</si>
  <si>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</si>
  <si>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</si>
  <si>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</si>
  <si>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</si>
  <si>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</si>
  <si>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</si>
  <si>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</si>
  <si>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</si>
  <si>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</si>
  <si>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</si>
  <si>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</si>
  <si>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</si>
  <si>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</si>
  <si>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</si>
  <si>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</si>
  <si>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</si>
  <si>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</si>
  <si>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</si>
  <si>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</si>
  <si>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</si>
  <si>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</si>
  <si>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</si>
  <si>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</si>
  <si>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</si>
  <si>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</si>
  <si>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</si>
  <si>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</si>
  <si>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</si>
  <si>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</si>
  <si>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</si>
  <si>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</si>
  <si>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</si>
  <si>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</si>
  <si>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</si>
  <si>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</si>
  <si>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</si>
  <si>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</si>
  <si>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</si>
  <si>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</si>
  <si>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</si>
  <si>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</si>
  <si>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</si>
  <si>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</si>
  <si>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</si>
  <si>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</si>
  <si>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</si>
  <si>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</si>
  <si>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</si>
  <si>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</si>
  <si>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</si>
  <si>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</si>
  <si>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</si>
  <si>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</si>
  <si>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</si>
  <si>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</si>
  <si>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</si>
  <si>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</si>
  <si>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</si>
  <si>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</si>
  <si>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</si>
  <si>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</si>
  <si>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</si>
  <si>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</si>
  <si>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</si>
  <si>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</si>
  <si>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</si>
  <si>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</si>
  <si>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</si>
  <si>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</si>
  <si>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</si>
  <si>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</si>
  <si>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</si>
  <si>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</si>
  <si>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</si>
  <si>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</si>
  <si>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</si>
  <si>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</si>
  <si>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</si>
  <si>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</si>
  <si>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</si>
  <si>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</si>
  <si>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</si>
  <si>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</si>
  <si>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</si>
  <si>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</si>
  <si>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</si>
  <si>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</si>
  <si>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</si>
  <si>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</si>
  <si>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</si>
  <si>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</si>
  <si>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</si>
  <si>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</si>
  <si>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</si>
  <si>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</si>
  <si>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</si>
  <si>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</si>
  <si>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</si>
  <si>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</si>
  <si>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</si>
  <si>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</si>
  <si>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</si>
  <si>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</si>
  <si>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</si>
  <si>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</si>
  <si>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</si>
  <si>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</si>
  <si>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</si>
  <si>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</si>
  <si>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</si>
  <si>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</si>
  <si>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</si>
  <si>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</si>
  <si>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</si>
  <si>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</si>
  <si>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</si>
  <si>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</si>
  <si>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</si>
  <si>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</si>
  <si>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</si>
  <si>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</si>
  <si>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</si>
  <si>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</si>
  <si>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</si>
  <si>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</si>
  <si>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</si>
  <si>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</si>
  <si>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</si>
  <si>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</si>
  <si>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</si>
  <si>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</si>
  <si>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</si>
  <si>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</si>
  <si>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</si>
  <si>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</si>
  <si>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</si>
  <si>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</si>
  <si>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</si>
  <si>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</si>
  <si>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</si>
  <si>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</si>
  <si>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</si>
  <si>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</si>
  <si>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</si>
  <si>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</si>
  <si>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</si>
  <si>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</si>
  <si>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</si>
  <si>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</si>
  <si>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</si>
  <si>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</si>
  <si>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</si>
  <si>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</si>
  <si>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</si>
  <si>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</si>
  <si>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</si>
  <si>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</si>
  <si>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</si>
  <si>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</si>
  <si>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</si>
  <si>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</si>
  <si>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</si>
  <si>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</si>
  <si>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</si>
  <si>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</si>
  <si>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</si>
  <si>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</si>
  <si>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</si>
  <si>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</si>
  <si>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</si>
  <si>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</si>
  <si>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</si>
  <si>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</si>
  <si>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</si>
  <si>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</si>
  <si>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</si>
  <si>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</si>
  <si>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</si>
  <si>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</si>
  <si>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</si>
  <si>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2016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</si>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</sst>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5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7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7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Q7" sqref="Q7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59" t="s">
        <v>831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47" x14ac:dyDescent="0.15">
      <c r="D2" s="59" t="s">
        <v>832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66" t="s">
        <v>1</v>
      </c>
      <c r="D4" s="72" t="s">
        <v>0</v>
      </c>
      <c r="E4" s="73" t="s">
        <v>2</v>
      </c>
      <c r="F4" s="74" t="s">
        <v>3</v>
      </c>
      <c r="G4" s="75"/>
      <c r="H4" s="75"/>
      <c r="I4" s="76"/>
      <c r="J4" s="76"/>
      <c r="K4" s="75"/>
      <c r="L4" s="75"/>
      <c r="M4" s="77" t="s">
        <v>4</v>
      </c>
      <c r="N4" s="77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67"/>
      <c r="D5" s="79"/>
      <c r="E5" s="80"/>
      <c r="F5" s="81"/>
      <c r="G5" s="81" t="s">
        <v>5</v>
      </c>
      <c r="H5" s="82" t="s">
        <v>6</v>
      </c>
      <c r="I5" s="83"/>
      <c r="J5" s="83"/>
      <c r="K5" s="84"/>
      <c r="L5" s="85"/>
      <c r="M5" s="86"/>
      <c r="N5" s="86"/>
      <c r="O5" s="8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67"/>
      <c r="D6" s="79"/>
      <c r="E6" s="80"/>
      <c r="F6" s="81"/>
      <c r="G6" s="88"/>
      <c r="H6" s="81" t="s">
        <v>7</v>
      </c>
      <c r="I6" s="80" t="s">
        <v>8</v>
      </c>
      <c r="J6" s="80"/>
      <c r="K6" s="80" t="s">
        <v>9</v>
      </c>
      <c r="L6" s="80"/>
      <c r="M6" s="89" t="s">
        <v>10</v>
      </c>
      <c r="N6" s="80" t="s">
        <v>11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68"/>
      <c r="D7" s="79"/>
      <c r="E7" s="80"/>
      <c r="F7" s="81"/>
      <c r="G7" s="88"/>
      <c r="H7" s="81"/>
      <c r="I7" s="91" t="s">
        <v>12</v>
      </c>
      <c r="J7" s="91" t="s">
        <v>13</v>
      </c>
      <c r="K7" s="91" t="s">
        <v>14</v>
      </c>
      <c r="L7" s="91" t="s">
        <v>15</v>
      </c>
      <c r="M7" s="89"/>
      <c r="N7" s="91" t="s">
        <v>16</v>
      </c>
      <c r="O7" s="92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93"/>
      <c r="E8" s="94"/>
      <c r="F8" s="95" t="s">
        <v>18</v>
      </c>
      <c r="G8" s="95" t="s">
        <v>19</v>
      </c>
      <c r="H8" s="95" t="s">
        <v>20</v>
      </c>
      <c r="I8" s="95" t="s">
        <v>21</v>
      </c>
      <c r="J8" s="95" t="s">
        <v>22</v>
      </c>
      <c r="K8" s="95" t="s">
        <v>23</v>
      </c>
      <c r="L8" s="95" t="s">
        <v>24</v>
      </c>
      <c r="M8" s="95" t="s">
        <v>25</v>
      </c>
      <c r="N8" s="95" t="s">
        <v>26</v>
      </c>
      <c r="O8" s="96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97"/>
      <c r="E9" s="98" t="s">
        <v>28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1" t="s">
        <v>29</v>
      </c>
      <c r="E10" s="102" t="s">
        <v>31</v>
      </c>
      <c r="F10" s="18">
        <v>7.1251999999999996E-2</v>
      </c>
      <c r="G10" s="18">
        <v>7.1251999999999996E-2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1" t="s">
        <v>32</v>
      </c>
      <c r="E11" s="102" t="s">
        <v>34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1" t="s">
        <v>35</v>
      </c>
      <c r="E12" s="102" t="s">
        <v>37</v>
      </c>
      <c r="F12" s="18">
        <v>4940.9569436870797</v>
      </c>
      <c r="G12" s="18">
        <v>3730.51650308536</v>
      </c>
      <c r="H12" s="18">
        <v>1210.44044060172</v>
      </c>
      <c r="I12" s="18">
        <v>163.53505808115801</v>
      </c>
      <c r="J12" s="18">
        <v>1046.9053825205599</v>
      </c>
      <c r="K12" s="18">
        <v>1210.4404406017188</v>
      </c>
      <c r="L12" s="18">
        <v>0</v>
      </c>
      <c r="M12" s="18">
        <v>535.11945566369798</v>
      </c>
      <c r="N12" s="18">
        <v>535.11945566369798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1" t="s">
        <v>38</v>
      </c>
      <c r="E13" s="102" t="s">
        <v>40</v>
      </c>
      <c r="F13" s="18">
        <v>1182.0531357729201</v>
      </c>
      <c r="G13" s="18">
        <v>1042.7449772375501</v>
      </c>
      <c r="H13" s="18">
        <v>139.30815853537001</v>
      </c>
      <c r="I13" s="18">
        <v>33.633301973394701</v>
      </c>
      <c r="J13" s="18">
        <v>105.67485656197501</v>
      </c>
      <c r="K13" s="18">
        <v>144.84685155473383</v>
      </c>
      <c r="L13" s="18">
        <v>5.5386930193642101</v>
      </c>
      <c r="M13" s="18">
        <v>2.0032631044448399</v>
      </c>
      <c r="N13" s="18">
        <v>2.0032631044448399</v>
      </c>
      <c r="O13" s="26">
        <v>0</v>
      </c>
    </row>
    <row r="14" spans="1:247" s="2" customFormat="1" x14ac:dyDescent="0.25">
      <c r="A14" s="13"/>
      <c r="B14" s="19" t="s">
        <v>41</v>
      </c>
      <c r="C14" s="5" t="s">
        <v>42</v>
      </c>
      <c r="D14" s="101" t="s">
        <v>41</v>
      </c>
      <c r="E14" s="102" t="s">
        <v>43</v>
      </c>
      <c r="F14" s="18">
        <v>1104.1869270878999</v>
      </c>
      <c r="G14" s="18">
        <v>446.62364219068701</v>
      </c>
      <c r="H14" s="18">
        <v>657.56328489721704</v>
      </c>
      <c r="I14" s="18">
        <v>1.05486313313552</v>
      </c>
      <c r="J14" s="18">
        <v>656.50842176408105</v>
      </c>
      <c r="K14" s="18">
        <v>657.56328489721636</v>
      </c>
      <c r="L14" s="18">
        <v>0</v>
      </c>
      <c r="M14" s="18">
        <v>45.336969083484398</v>
      </c>
      <c r="N14" s="18">
        <v>45.336969083484398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1" t="s">
        <v>44</v>
      </c>
      <c r="E15" s="102" t="s">
        <v>46</v>
      </c>
      <c r="F15" s="18">
        <v>18.0907889841057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1" t="s">
        <v>48</v>
      </c>
      <c r="E16" s="102" t="s">
        <v>50</v>
      </c>
      <c r="F16" s="18">
        <v>86.761633517679698</v>
      </c>
      <c r="G16" s="18">
        <v>77.745669354015803</v>
      </c>
      <c r="H16" s="18">
        <v>9.0159641636639307</v>
      </c>
      <c r="I16" s="18">
        <v>7.7942503163283994E-2</v>
      </c>
      <c r="J16" s="18">
        <v>8.9380216605006506</v>
      </c>
      <c r="K16" s="18">
        <v>9.0159641636639307</v>
      </c>
      <c r="L16" s="18">
        <v>0</v>
      </c>
      <c r="M16" s="18">
        <v>0</v>
      </c>
      <c r="N16" s="18">
        <v>0</v>
      </c>
      <c r="O16" s="26">
        <v>0</v>
      </c>
    </row>
    <row r="17" spans="1:15" s="2" customFormat="1" x14ac:dyDescent="0.25">
      <c r="A17" s="13"/>
      <c r="B17" s="19" t="s">
        <v>51</v>
      </c>
      <c r="C17" s="5" t="s">
        <v>52</v>
      </c>
      <c r="D17" s="101" t="s">
        <v>51</v>
      </c>
      <c r="E17" s="102" t="s">
        <v>53</v>
      </c>
      <c r="F17" s="18">
        <v>59.684090009540803</v>
      </c>
      <c r="G17" s="18">
        <v>40.732542363033701</v>
      </c>
      <c r="H17" s="18">
        <v>18.951547646507102</v>
      </c>
      <c r="I17" s="18">
        <v>0</v>
      </c>
      <c r="J17" s="18">
        <v>18.951547646507102</v>
      </c>
      <c r="K17" s="18">
        <v>18.951547646507102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1" t="s">
        <v>54</v>
      </c>
      <c r="E18" s="102" t="s">
        <v>56</v>
      </c>
      <c r="F18" s="18">
        <v>139755.260571005</v>
      </c>
      <c r="G18" s="18">
        <v>121683.841101058</v>
      </c>
      <c r="H18" s="18">
        <v>18071.419469946999</v>
      </c>
      <c r="I18" s="18">
        <v>773.32692749140995</v>
      </c>
      <c r="J18" s="18">
        <v>17298.092542455601</v>
      </c>
      <c r="K18" s="18">
        <v>22132.463838170472</v>
      </c>
      <c r="L18" s="18">
        <v>4061.04436822344</v>
      </c>
      <c r="M18" s="18">
        <v>8592.5349852569852</v>
      </c>
      <c r="N18" s="18">
        <v>8687.4339412569861</v>
      </c>
      <c r="O18" s="26">
        <v>94.898955999999998</v>
      </c>
    </row>
    <row r="19" spans="1:15" s="2" customFormat="1" x14ac:dyDescent="0.25">
      <c r="A19" s="13"/>
      <c r="B19" s="19" t="s">
        <v>57</v>
      </c>
      <c r="C19" s="5" t="s">
        <v>58</v>
      </c>
      <c r="D19" s="101" t="s">
        <v>57</v>
      </c>
      <c r="E19" s="102" t="s">
        <v>59</v>
      </c>
      <c r="F19" s="18">
        <v>360.89569645305397</v>
      </c>
      <c r="G19" s="18">
        <v>209.77957390330701</v>
      </c>
      <c r="H19" s="18">
        <v>151.11612254974699</v>
      </c>
      <c r="I19" s="18">
        <v>-6.2880671263961698</v>
      </c>
      <c r="J19" s="18">
        <v>157.404189676144</v>
      </c>
      <c r="K19" s="18">
        <v>157.4728485497474</v>
      </c>
      <c r="L19" s="18">
        <v>6.3567260000000001</v>
      </c>
      <c r="M19" s="18">
        <v>98.921494923023005</v>
      </c>
      <c r="N19" s="18">
        <v>105.278220923023</v>
      </c>
      <c r="O19" s="26">
        <v>6.3567260000000001</v>
      </c>
    </row>
    <row r="20" spans="1:15" s="2" customFormat="1" x14ac:dyDescent="0.25">
      <c r="A20" s="13"/>
      <c r="B20" s="19" t="s">
        <v>60</v>
      </c>
      <c r="C20" s="5" t="s">
        <v>61</v>
      </c>
      <c r="D20" s="101" t="s">
        <v>60</v>
      </c>
      <c r="E20" s="102" t="s">
        <v>62</v>
      </c>
      <c r="F20" s="18">
        <v>185.35989472042399</v>
      </c>
      <c r="G20" s="18">
        <v>614.40767953450302</v>
      </c>
      <c r="H20" s="18">
        <v>-429.04778481407902</v>
      </c>
      <c r="I20" s="18">
        <v>10.2612293532212</v>
      </c>
      <c r="J20" s="18">
        <v>-439.30901416730097</v>
      </c>
      <c r="K20" s="18">
        <v>203.56536902332428</v>
      </c>
      <c r="L20" s="18">
        <v>632.61315383740396</v>
      </c>
      <c r="M20" s="18">
        <v>7.1470370156722698</v>
      </c>
      <c r="N20" s="18">
        <v>7.1470370156722698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1" t="s">
        <v>63</v>
      </c>
      <c r="E21" s="102" t="s">
        <v>65</v>
      </c>
      <c r="F21" s="18">
        <v>355.88593320898599</v>
      </c>
      <c r="G21" s="18">
        <v>318.72433750853401</v>
      </c>
      <c r="H21" s="18">
        <v>37.161595700452303</v>
      </c>
      <c r="I21" s="18">
        <v>1.0180335607078499</v>
      </c>
      <c r="J21" s="18">
        <v>36.143562139744397</v>
      </c>
      <c r="K21" s="18">
        <v>37.161595700452303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1" t="s">
        <v>66</v>
      </c>
      <c r="E22" s="102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6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101" t="s">
        <v>69</v>
      </c>
      <c r="E23" s="102" t="s">
        <v>71</v>
      </c>
      <c r="F23" s="18">
        <v>3856.1868820304198</v>
      </c>
      <c r="G23" s="18">
        <v>1288.1274888446501</v>
      </c>
      <c r="H23" s="18">
        <v>2568.0593931857802</v>
      </c>
      <c r="I23" s="18">
        <v>37.471494746285501</v>
      </c>
      <c r="J23" s="18">
        <v>2530.5878984394899</v>
      </c>
      <c r="K23" s="18">
        <v>2571.3566273009405</v>
      </c>
      <c r="L23" s="18">
        <v>3.2972341151625</v>
      </c>
      <c r="M23" s="18">
        <v>40.2746780168805</v>
      </c>
      <c r="N23" s="18">
        <v>40.2746780168805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1" t="s">
        <v>72</v>
      </c>
      <c r="E24" s="102" t="s">
        <v>74</v>
      </c>
      <c r="F24" s="18">
        <v>14654.843079295601</v>
      </c>
      <c r="G24" s="18">
        <v>10402.3314965137</v>
      </c>
      <c r="H24" s="18">
        <v>4252.51158278192</v>
      </c>
      <c r="I24" s="18">
        <v>1.54307090668624</v>
      </c>
      <c r="J24" s="18">
        <v>4250.9685118752304</v>
      </c>
      <c r="K24" s="18">
        <v>4316.0631086005897</v>
      </c>
      <c r="L24" s="18">
        <v>63.551525818665702</v>
      </c>
      <c r="M24" s="18">
        <v>1013.75919650238</v>
      </c>
      <c r="N24" s="18">
        <v>1013.75919650238</v>
      </c>
      <c r="O24" s="26">
        <v>0</v>
      </c>
    </row>
    <row r="25" spans="1:15" s="2" customFormat="1" x14ac:dyDescent="0.25">
      <c r="A25" s="13"/>
      <c r="B25" s="19" t="s">
        <v>75</v>
      </c>
      <c r="C25" s="5" t="s">
        <v>76</v>
      </c>
      <c r="D25" s="101" t="s">
        <v>75</v>
      </c>
      <c r="E25" s="102" t="s">
        <v>77</v>
      </c>
      <c r="F25" s="18">
        <v>16630.408080180099</v>
      </c>
      <c r="G25" s="18">
        <v>13002.707216450101</v>
      </c>
      <c r="H25" s="18">
        <v>3627.7008637300701</v>
      </c>
      <c r="I25" s="18">
        <v>431.34068643350997</v>
      </c>
      <c r="J25" s="18">
        <v>3196.3601772965599</v>
      </c>
      <c r="K25" s="18">
        <v>3724.7891098827181</v>
      </c>
      <c r="L25" s="18">
        <v>97.088246152657007</v>
      </c>
      <c r="M25" s="18">
        <v>256.41692256407799</v>
      </c>
      <c r="N25" s="18">
        <v>256.41692256407799</v>
      </c>
      <c r="O25" s="26">
        <v>0</v>
      </c>
    </row>
    <row r="26" spans="1:15" s="2" customFormat="1" x14ac:dyDescent="0.25">
      <c r="A26" s="13"/>
      <c r="B26" s="19" t="s">
        <v>78</v>
      </c>
      <c r="C26" s="5" t="s">
        <v>79</v>
      </c>
      <c r="D26" s="101" t="s">
        <v>78</v>
      </c>
      <c r="E26" s="102" t="s">
        <v>80</v>
      </c>
      <c r="F26" s="18">
        <v>41.692985565172101</v>
      </c>
      <c r="G26" s="18">
        <v>5.3889699908732496</v>
      </c>
      <c r="H26" s="18">
        <v>36.304015574298802</v>
      </c>
      <c r="I26" s="18">
        <v>2.3325720720891701</v>
      </c>
      <c r="J26" s="18">
        <v>33.971443502209702</v>
      </c>
      <c r="K26" s="18">
        <v>36.304015574298802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1" t="s">
        <v>81</v>
      </c>
      <c r="E27" s="102" t="s">
        <v>83</v>
      </c>
      <c r="F27" s="18">
        <v>167.26281237846499</v>
      </c>
      <c r="G27" s="18">
        <v>166.20281997903601</v>
      </c>
      <c r="H27" s="18">
        <v>1.0599923994288201</v>
      </c>
      <c r="I27" s="18">
        <v>0</v>
      </c>
      <c r="J27" s="18">
        <v>1.0599923994288201</v>
      </c>
      <c r="K27" s="18">
        <v>1.0599923994288201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1" t="s">
        <v>84</v>
      </c>
      <c r="E28" s="102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1" t="s">
        <v>87</v>
      </c>
      <c r="E29" s="102" t="s">
        <v>89</v>
      </c>
      <c r="F29" s="18">
        <v>98.649601715695994</v>
      </c>
      <c r="G29" s="18" t="s">
        <v>47</v>
      </c>
      <c r="H29" s="18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1" t="s">
        <v>90</v>
      </c>
      <c r="E30" s="102" t="s">
        <v>92</v>
      </c>
      <c r="F30" s="18">
        <v>533.99603096784301</v>
      </c>
      <c r="G30" s="18">
        <v>417.63980174405498</v>
      </c>
      <c r="H30" s="18">
        <v>116.35622922378801</v>
      </c>
      <c r="I30" s="18">
        <v>0.2535</v>
      </c>
      <c r="J30" s="18">
        <v>116.102729223788</v>
      </c>
      <c r="K30" s="18">
        <v>116.35622922378801</v>
      </c>
      <c r="L30" s="18">
        <v>0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1" t="s">
        <v>93</v>
      </c>
      <c r="E31" s="102" t="s">
        <v>95</v>
      </c>
      <c r="F31" s="18">
        <v>49.410669287665698</v>
      </c>
      <c r="G31" s="18" t="s">
        <v>47</v>
      </c>
      <c r="H31" s="18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M31" s="18">
        <v>0</v>
      </c>
      <c r="N31" s="18">
        <v>0</v>
      </c>
      <c r="O31" s="26">
        <v>0</v>
      </c>
    </row>
    <row r="32" spans="1:15" s="2" customFormat="1" x14ac:dyDescent="0.25">
      <c r="A32" s="13"/>
      <c r="B32" s="19" t="s">
        <v>96</v>
      </c>
      <c r="C32" s="5" t="s">
        <v>97</v>
      </c>
      <c r="D32" s="101" t="s">
        <v>96</v>
      </c>
      <c r="E32" s="102" t="s">
        <v>98</v>
      </c>
      <c r="F32" s="18">
        <v>6582.5216019126501</v>
      </c>
      <c r="G32" s="18">
        <v>101.790521732838</v>
      </c>
      <c r="H32" s="18">
        <v>6480.7310801798103</v>
      </c>
      <c r="I32" s="18">
        <v>3794.5210073232602</v>
      </c>
      <c r="J32" s="18">
        <v>2686.2100728565501</v>
      </c>
      <c r="K32" s="18">
        <v>7726.6061683733442</v>
      </c>
      <c r="L32" s="18">
        <v>1245.8750881935291</v>
      </c>
      <c r="M32" s="18">
        <v>6248.3037666058699</v>
      </c>
      <c r="N32" s="18">
        <v>7480.1351996058702</v>
      </c>
      <c r="O32" s="26">
        <v>1231.8314330000001</v>
      </c>
    </row>
    <row r="33" spans="1:15" s="2" customFormat="1" x14ac:dyDescent="0.25">
      <c r="A33" s="13"/>
      <c r="B33" s="19" t="s">
        <v>99</v>
      </c>
      <c r="C33" s="5" t="s">
        <v>100</v>
      </c>
      <c r="D33" s="101" t="s">
        <v>99</v>
      </c>
      <c r="E33" s="102" t="s">
        <v>101</v>
      </c>
      <c r="F33" s="18">
        <v>14.978836148955899</v>
      </c>
      <c r="G33" s="18">
        <v>11.831927641831401</v>
      </c>
      <c r="H33" s="18">
        <v>3.1469085071245</v>
      </c>
      <c r="I33" s="18">
        <v>0</v>
      </c>
      <c r="J33" s="18">
        <v>3.1469085071245</v>
      </c>
      <c r="K33" s="18">
        <v>3.1469085071245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1" t="s">
        <v>102</v>
      </c>
      <c r="E34" s="102" t="s">
        <v>104</v>
      </c>
      <c r="F34" s="18">
        <v>3852.8451912671899</v>
      </c>
      <c r="G34" s="18">
        <v>3543.6304606209301</v>
      </c>
      <c r="H34" s="18">
        <v>309.21473064625798</v>
      </c>
      <c r="I34" s="18">
        <v>1.3154062920318701</v>
      </c>
      <c r="J34" s="18">
        <v>307.899324354226</v>
      </c>
      <c r="K34" s="18">
        <v>309.21473064625758</v>
      </c>
      <c r="L34" s="18">
        <v>0</v>
      </c>
      <c r="M34" s="18">
        <v>4.1386595129325698</v>
      </c>
      <c r="N34" s="18">
        <v>4.1386595129325698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1" t="s">
        <v>105</v>
      </c>
      <c r="E35" s="102" t="s">
        <v>107</v>
      </c>
      <c r="F35" s="18">
        <v>11298.9268180245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>
        <v>54.455693111653702</v>
      </c>
      <c r="N35" s="18">
        <v>54.455693111653702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1" t="s">
        <v>108</v>
      </c>
      <c r="E36" s="102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1" t="s">
        <v>111</v>
      </c>
      <c r="E37" s="102" t="s">
        <v>113</v>
      </c>
      <c r="F37" s="18">
        <v>283.92304542777498</v>
      </c>
      <c r="G37" s="18">
        <v>254.758379302116</v>
      </c>
      <c r="H37" s="18">
        <v>29.1646661256591</v>
      </c>
      <c r="I37" s="18">
        <v>0.97204039962586297</v>
      </c>
      <c r="J37" s="18">
        <v>28.192625726033199</v>
      </c>
      <c r="K37" s="18">
        <v>29.1646661256591</v>
      </c>
      <c r="L37" s="18">
        <v>0</v>
      </c>
      <c r="M37" s="18">
        <v>0</v>
      </c>
      <c r="N37" s="18">
        <v>0</v>
      </c>
      <c r="O37" s="26">
        <v>0</v>
      </c>
    </row>
    <row r="38" spans="1:15" s="2" customFormat="1" x14ac:dyDescent="0.25">
      <c r="A38" s="13"/>
      <c r="B38" s="19" t="s">
        <v>114</v>
      </c>
      <c r="C38" s="5" t="s">
        <v>115</v>
      </c>
      <c r="D38" s="101" t="s">
        <v>114</v>
      </c>
      <c r="E38" s="102" t="s">
        <v>116</v>
      </c>
      <c r="F38" s="18">
        <v>101.038915452586</v>
      </c>
      <c r="G38" s="103">
        <v>82.923868445443105</v>
      </c>
      <c r="H38" s="18">
        <v>18.1150470071433</v>
      </c>
      <c r="I38" s="18">
        <v>3.0634288491894601</v>
      </c>
      <c r="J38" s="18">
        <v>15.0516181579539</v>
      </c>
      <c r="K38" s="18">
        <v>18.1150470071433</v>
      </c>
      <c r="L38" s="18">
        <v>0</v>
      </c>
      <c r="M38" s="18">
        <v>0</v>
      </c>
      <c r="N38" s="18">
        <v>0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1" t="s">
        <v>117</v>
      </c>
      <c r="E39" s="102" t="s">
        <v>119</v>
      </c>
      <c r="F39" s="18">
        <v>272.88265241538801</v>
      </c>
      <c r="G39" s="18">
        <v>175.409227864927</v>
      </c>
      <c r="H39" s="18">
        <v>97.473424550460706</v>
      </c>
      <c r="I39" s="18">
        <v>15.4700783780576</v>
      </c>
      <c r="J39" s="18">
        <v>82.003346172403099</v>
      </c>
      <c r="K39" s="18">
        <v>97.473424550460706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1" t="s">
        <v>120</v>
      </c>
      <c r="E40" s="102" t="s">
        <v>122</v>
      </c>
      <c r="F40" s="18">
        <v>11942.844378231801</v>
      </c>
      <c r="G40" s="18">
        <v>10892.969946879601</v>
      </c>
      <c r="H40" s="18">
        <v>1049.8744313521399</v>
      </c>
      <c r="I40" s="18">
        <v>-224.55254646704901</v>
      </c>
      <c r="J40" s="18">
        <v>1274.4269778191899</v>
      </c>
      <c r="K40" s="18">
        <v>2917.21481564138</v>
      </c>
      <c r="L40" s="18">
        <v>1867.3403842892501</v>
      </c>
      <c r="M40" s="18">
        <v>1538.41733655298</v>
      </c>
      <c r="N40" s="18">
        <v>1538.41733655298</v>
      </c>
      <c r="O40" s="26">
        <v>0</v>
      </c>
    </row>
    <row r="41" spans="1:15" s="2" customFormat="1" x14ac:dyDescent="0.25">
      <c r="A41" s="13"/>
      <c r="B41" s="19" t="s">
        <v>123</v>
      </c>
      <c r="C41" s="5" t="s">
        <v>124</v>
      </c>
      <c r="D41" s="101" t="s">
        <v>123</v>
      </c>
      <c r="E41" s="102" t="s">
        <v>125</v>
      </c>
      <c r="F41" s="18">
        <v>109.54395234525801</v>
      </c>
      <c r="G41" s="18">
        <v>49.2000822564193</v>
      </c>
      <c r="H41" s="18">
        <v>60.3438700888385</v>
      </c>
      <c r="I41" s="18">
        <v>0.59180591004255101</v>
      </c>
      <c r="J41" s="18">
        <v>59.752064178795997</v>
      </c>
      <c r="K41" s="18">
        <v>60.3438700888385</v>
      </c>
      <c r="L41" s="18">
        <v>0</v>
      </c>
      <c r="M41" s="18">
        <v>22.256330277346802</v>
      </c>
      <c r="N41" s="18">
        <v>22.256330277346802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1" t="s">
        <v>126</v>
      </c>
      <c r="E42" s="102" t="s">
        <v>128</v>
      </c>
      <c r="F42" s="18">
        <v>220.938104201275</v>
      </c>
      <c r="G42" s="18">
        <v>220.63842851149201</v>
      </c>
      <c r="H42" s="18">
        <v>0.299675689783026</v>
      </c>
      <c r="I42" s="18">
        <v>1.3261257993729999E-3</v>
      </c>
      <c r="J42" s="18">
        <v>0.29834956398365198</v>
      </c>
      <c r="K42" s="18">
        <v>0.299675689783026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1" t="s">
        <v>129</v>
      </c>
      <c r="E43" s="102" t="s">
        <v>131</v>
      </c>
      <c r="F43" s="18" t="s">
        <v>47</v>
      </c>
      <c r="G43" s="18" t="s">
        <v>47</v>
      </c>
      <c r="H43" s="18" t="s">
        <v>47</v>
      </c>
      <c r="I43" s="18" t="s">
        <v>47</v>
      </c>
      <c r="J43" s="18" t="s">
        <v>47</v>
      </c>
      <c r="K43" s="18" t="s">
        <v>47</v>
      </c>
      <c r="L43" s="18" t="s">
        <v>47</v>
      </c>
      <c r="M43" s="18" t="s">
        <v>47</v>
      </c>
      <c r="N43" s="18" t="s">
        <v>47</v>
      </c>
      <c r="O43" s="26" t="s">
        <v>47</v>
      </c>
    </row>
    <row r="44" spans="1:15" s="2" customFormat="1" x14ac:dyDescent="0.25">
      <c r="A44" s="20"/>
      <c r="B44" s="19" t="s">
        <v>132</v>
      </c>
      <c r="C44" s="5" t="s">
        <v>133</v>
      </c>
      <c r="D44" s="101" t="s">
        <v>132</v>
      </c>
      <c r="E44" s="102" t="s">
        <v>134</v>
      </c>
      <c r="F44" s="18">
        <v>17.504751037690699</v>
      </c>
      <c r="G44" s="18" t="s">
        <v>47</v>
      </c>
      <c r="H44" s="18" t="s">
        <v>47</v>
      </c>
      <c r="I44" s="18" t="s">
        <v>47</v>
      </c>
      <c r="J44" s="18" t="s">
        <v>47</v>
      </c>
      <c r="K44" s="18" t="s">
        <v>47</v>
      </c>
      <c r="L44" s="18" t="s">
        <v>47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1" t="s">
        <v>135</v>
      </c>
      <c r="E45" s="102" t="s">
        <v>137</v>
      </c>
      <c r="F45" s="18">
        <v>41218.198449737698</v>
      </c>
      <c r="G45" s="18">
        <v>35286.023823321302</v>
      </c>
      <c r="H45" s="18">
        <v>5932.1746264164804</v>
      </c>
      <c r="I45" s="18">
        <v>-230.38465433371999</v>
      </c>
      <c r="J45" s="18">
        <v>6162.5592807501998</v>
      </c>
      <c r="K45" s="18">
        <v>6544.5886846933499</v>
      </c>
      <c r="L45" s="18">
        <v>612.41405827686401</v>
      </c>
      <c r="M45" s="18">
        <v>3693.2689228322433</v>
      </c>
      <c r="N45" s="18">
        <v>3693.2689228322433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1" t="s">
        <v>138</v>
      </c>
      <c r="E46" s="102" t="s">
        <v>140</v>
      </c>
      <c r="F46" s="18">
        <v>4.4287859999999997</v>
      </c>
      <c r="G46" s="18">
        <v>4.4287859999999997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1" t="s">
        <v>141</v>
      </c>
      <c r="E47" s="102" t="s">
        <v>143</v>
      </c>
      <c r="F47" s="18">
        <v>214.63383681730099</v>
      </c>
      <c r="G47" s="18">
        <v>118.796885837216</v>
      </c>
      <c r="H47" s="18">
        <v>95.836950980085305</v>
      </c>
      <c r="I47" s="18">
        <v>0.33661391733669199</v>
      </c>
      <c r="J47" s="18">
        <v>95.500337062748599</v>
      </c>
      <c r="K47" s="18">
        <v>95.836950980085305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1" t="s">
        <v>144</v>
      </c>
      <c r="E48" s="102" t="s">
        <v>146</v>
      </c>
      <c r="F48" s="18">
        <v>417.99113725738198</v>
      </c>
      <c r="G48" s="18">
        <v>342.01397672640201</v>
      </c>
      <c r="H48" s="18">
        <v>75.977160530979305</v>
      </c>
      <c r="I48" s="18">
        <v>4.1576000000000002E-2</v>
      </c>
      <c r="J48" s="18">
        <v>75.935584530979298</v>
      </c>
      <c r="K48" s="18">
        <v>76.180795470979305</v>
      </c>
      <c r="L48" s="18">
        <v>0.20363494000000001</v>
      </c>
      <c r="M48" s="18">
        <v>4.1576000000000002E-2</v>
      </c>
      <c r="N48" s="18">
        <v>5.8374000000000002E-2</v>
      </c>
      <c r="O48" s="26">
        <v>1.6798E-2</v>
      </c>
    </row>
    <row r="49" spans="1:15" s="2" customFormat="1" x14ac:dyDescent="0.25">
      <c r="A49" s="13"/>
      <c r="B49" s="19" t="s">
        <v>147</v>
      </c>
      <c r="C49" s="5" t="s">
        <v>148</v>
      </c>
      <c r="D49" s="101" t="s">
        <v>147</v>
      </c>
      <c r="E49" s="102" t="s">
        <v>149</v>
      </c>
      <c r="F49" s="18">
        <v>8.6765551733389099</v>
      </c>
      <c r="G49" s="18">
        <v>1.1325749381982899</v>
      </c>
      <c r="H49" s="18">
        <v>7.5439802351406202</v>
      </c>
      <c r="I49" s="18">
        <v>0.49478899999999998</v>
      </c>
      <c r="J49" s="18">
        <v>7.0491912351406203</v>
      </c>
      <c r="K49" s="18">
        <v>7.5439802351406202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1" t="s">
        <v>150</v>
      </c>
      <c r="E50" s="102" t="s">
        <v>152</v>
      </c>
      <c r="F50" s="18">
        <v>11.8546287801092</v>
      </c>
      <c r="G50" s="18">
        <v>3.764224</v>
      </c>
      <c r="H50" s="18">
        <v>8.0904047801091696</v>
      </c>
      <c r="I50" s="18">
        <v>0</v>
      </c>
      <c r="J50" s="18">
        <v>8.0904047801091696</v>
      </c>
      <c r="K50" s="18">
        <v>8.0904047801091696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1" t="s">
        <v>153</v>
      </c>
      <c r="E51" s="102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1" t="s">
        <v>156</v>
      </c>
      <c r="E52" s="102" t="s">
        <v>158</v>
      </c>
      <c r="F52" s="18">
        <v>2.58E-2</v>
      </c>
      <c r="G52" s="18">
        <v>2.58E-2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1" t="s">
        <v>159</v>
      </c>
      <c r="E53" s="102" t="s">
        <v>161</v>
      </c>
      <c r="F53" s="18">
        <v>152.064518623384</v>
      </c>
      <c r="G53" s="18">
        <v>149.16289592030699</v>
      </c>
      <c r="H53" s="18">
        <v>2.90162270307632</v>
      </c>
      <c r="I53" s="18">
        <v>0</v>
      </c>
      <c r="J53" s="18">
        <v>2.90162270307632</v>
      </c>
      <c r="K53" s="18">
        <v>2.90162270307632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1" t="s">
        <v>162</v>
      </c>
      <c r="E54" s="102" t="s">
        <v>164</v>
      </c>
      <c r="F54" s="18">
        <v>37.122820163235602</v>
      </c>
      <c r="G54" s="18">
        <v>29.1493327809318</v>
      </c>
      <c r="H54" s="18">
        <v>7.9734873823038397</v>
      </c>
      <c r="I54" s="18">
        <v>0</v>
      </c>
      <c r="J54" s="18">
        <v>7.9734873823038397</v>
      </c>
      <c r="K54" s="18">
        <v>7.9734873823038397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1" t="s">
        <v>165</v>
      </c>
      <c r="E55" s="102" t="s">
        <v>167</v>
      </c>
      <c r="F55" s="18">
        <v>183.94952454958599</v>
      </c>
      <c r="G55" s="18">
        <v>147.65913054045799</v>
      </c>
      <c r="H55" s="18">
        <v>36.290394009127802</v>
      </c>
      <c r="I55" s="18">
        <v>0</v>
      </c>
      <c r="J55" s="18">
        <v>36.290394009127802</v>
      </c>
      <c r="K55" s="18">
        <v>46.810400801430099</v>
      </c>
      <c r="L55" s="18">
        <v>10.520006792302301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1" t="s">
        <v>168</v>
      </c>
      <c r="E56" s="102" t="s">
        <v>170</v>
      </c>
      <c r="F56" s="18">
        <v>521.81386981820503</v>
      </c>
      <c r="G56" s="18">
        <v>441.87281853815699</v>
      </c>
      <c r="H56" s="18">
        <v>79.941051280047404</v>
      </c>
      <c r="I56" s="18">
        <v>0.54658273290425297</v>
      </c>
      <c r="J56" s="18">
        <v>79.394468547143106</v>
      </c>
      <c r="K56" s="18">
        <v>79.941051280047404</v>
      </c>
      <c r="L56" s="18">
        <v>0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1" t="s">
        <v>171</v>
      </c>
      <c r="E57" s="102" t="s">
        <v>173</v>
      </c>
      <c r="F57" s="18">
        <v>3886.4600217116299</v>
      </c>
      <c r="G57" s="18">
        <v>3117.3667726659301</v>
      </c>
      <c r="H57" s="18">
        <v>769.093249045692</v>
      </c>
      <c r="I57" s="18">
        <v>191.183874061642</v>
      </c>
      <c r="J57" s="18">
        <v>577.90937498405003</v>
      </c>
      <c r="K57" s="18">
        <v>800.416973139736</v>
      </c>
      <c r="L57" s="18">
        <v>31.323724094043701</v>
      </c>
      <c r="M57" s="18">
        <v>361.37755957947201</v>
      </c>
      <c r="N57" s="18">
        <v>361.37755957947201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1" t="s">
        <v>174</v>
      </c>
      <c r="E58" s="102" t="s">
        <v>176</v>
      </c>
      <c r="F58" s="18">
        <v>11259.3599959861</v>
      </c>
      <c r="G58" s="18">
        <v>8497.1262981189302</v>
      </c>
      <c r="H58" s="18">
        <v>2762.2336978671601</v>
      </c>
      <c r="I58" s="18">
        <v>96.071057355403596</v>
      </c>
      <c r="J58" s="18">
        <v>2666.1626405117599</v>
      </c>
      <c r="K58" s="18">
        <v>2894.2144655602519</v>
      </c>
      <c r="L58" s="18">
        <v>131.98076769308699</v>
      </c>
      <c r="M58" s="18">
        <v>944.77002821156202</v>
      </c>
      <c r="N58" s="18">
        <v>944.77002821156202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1" t="s">
        <v>177</v>
      </c>
      <c r="E59" s="102" t="s">
        <v>179</v>
      </c>
      <c r="F59" s="18">
        <v>1419.9413897595</v>
      </c>
      <c r="G59" s="18">
        <v>1029.80120141255</v>
      </c>
      <c r="H59" s="18">
        <v>390.14018834695202</v>
      </c>
      <c r="I59" s="18">
        <v>6.1456680938195E-2</v>
      </c>
      <c r="J59" s="18">
        <v>390.07873166601399</v>
      </c>
      <c r="K59" s="18">
        <v>390.14018834695202</v>
      </c>
      <c r="L59" s="18">
        <v>0</v>
      </c>
      <c r="M59" s="18">
        <v>0</v>
      </c>
      <c r="N59" s="18">
        <v>0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1" t="s">
        <v>180</v>
      </c>
      <c r="E60" s="102" t="s">
        <v>182</v>
      </c>
      <c r="F60" s="18">
        <v>3204.8989176203099</v>
      </c>
      <c r="G60" s="18">
        <v>3194.0279130335798</v>
      </c>
      <c r="H60" s="18">
        <v>10.8710045867291</v>
      </c>
      <c r="I60" s="18">
        <v>1.7957622953332999E-2</v>
      </c>
      <c r="J60" s="18">
        <v>10.8530469637757</v>
      </c>
      <c r="K60" s="18">
        <v>10.8710045867291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1" t="s">
        <v>183</v>
      </c>
      <c r="E61" s="102" t="s">
        <v>185</v>
      </c>
      <c r="F61" s="18">
        <v>11693.5260995016</v>
      </c>
      <c r="G61" s="18">
        <v>10314.000351729799</v>
      </c>
      <c r="H61" s="18">
        <v>1379.5257477718001</v>
      </c>
      <c r="I61" s="18">
        <v>-115.454003584475</v>
      </c>
      <c r="J61" s="18">
        <v>1494.9797513562801</v>
      </c>
      <c r="K61" s="18">
        <v>1964.0426085006329</v>
      </c>
      <c r="L61" s="18">
        <v>584.51686072883001</v>
      </c>
      <c r="M61" s="18">
        <v>890.23520220944295</v>
      </c>
      <c r="N61" s="18">
        <v>890.23520220944295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1" t="s">
        <v>186</v>
      </c>
      <c r="E62" s="102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1" t="s">
        <v>191</v>
      </c>
      <c r="E63" s="104" t="s">
        <v>192</v>
      </c>
      <c r="F63" s="18" t="s">
        <v>47</v>
      </c>
      <c r="G63" s="18" t="s">
        <v>47</v>
      </c>
      <c r="H63" s="18" t="s">
        <v>47</v>
      </c>
      <c r="I63" s="18" t="s">
        <v>47</v>
      </c>
      <c r="J63" s="18" t="s">
        <v>47</v>
      </c>
      <c r="K63" s="18" t="s">
        <v>47</v>
      </c>
      <c r="L63" s="18" t="s">
        <v>47</v>
      </c>
      <c r="M63" s="18" t="s">
        <v>47</v>
      </c>
      <c r="N63" s="18" t="s">
        <v>47</v>
      </c>
      <c r="O63" s="26" t="s">
        <v>47</v>
      </c>
    </row>
    <row r="64" spans="1:15" s="23" customFormat="1" ht="31.7" customHeight="1" x14ac:dyDescent="0.25">
      <c r="A64" s="21"/>
      <c r="B64" s="62" t="s">
        <v>193</v>
      </c>
      <c r="C64" s="69"/>
      <c r="D64" s="60" t="s">
        <v>193</v>
      </c>
      <c r="E64" s="105" t="s">
        <v>194</v>
      </c>
      <c r="F64" s="106">
        <f t="shared" ref="F64:O64" si="0">SUM(F10:F62)</f>
        <v>293014.55160583206</v>
      </c>
      <c r="G64" s="106">
        <f t="shared" si="0"/>
        <v>231457.09070057678</v>
      </c>
      <c r="H64" s="106">
        <f t="shared" si="0"/>
        <v>50074.878276205767</v>
      </c>
      <c r="I64" s="106">
        <f t="shared" si="0"/>
        <v>4983.8584093923046</v>
      </c>
      <c r="J64" s="106">
        <f t="shared" si="0"/>
        <v>45091.019866813484</v>
      </c>
      <c r="K64" s="106">
        <f t="shared" si="0"/>
        <v>59428.542748380401</v>
      </c>
      <c r="L64" s="106">
        <f t="shared" si="0"/>
        <v>9353.6644721745997</v>
      </c>
      <c r="M64" s="106">
        <f t="shared" si="0"/>
        <v>24348.779077024144</v>
      </c>
      <c r="N64" s="106">
        <f t="shared" si="0"/>
        <v>25681.882990024147</v>
      </c>
      <c r="O64" s="107">
        <f t="shared" si="0"/>
        <v>1333.1039130000001</v>
      </c>
    </row>
    <row r="65" spans="1:247" s="23" customFormat="1" ht="21.75" thickBot="1" x14ac:dyDescent="0.3">
      <c r="A65" s="21"/>
      <c r="B65" s="61"/>
      <c r="C65" s="70"/>
      <c r="D65" s="108"/>
      <c r="E65" s="109" t="s">
        <v>195</v>
      </c>
      <c r="F65" s="106" t="str">
        <f t="shared" ref="F65:O65" si="1">IF(COUNTA(F10:F63)&gt;0,IF(F63="c","c",SUM(F63:F64)),"")</f>
        <v>c</v>
      </c>
      <c r="G65" s="106" t="str">
        <f t="shared" si="1"/>
        <v>c</v>
      </c>
      <c r="H65" s="106" t="str">
        <f t="shared" si="1"/>
        <v>c</v>
      </c>
      <c r="I65" s="106" t="str">
        <f t="shared" si="1"/>
        <v>c</v>
      </c>
      <c r="J65" s="106" t="str">
        <f t="shared" si="1"/>
        <v>c</v>
      </c>
      <c r="K65" s="106" t="str">
        <f t="shared" si="1"/>
        <v>c</v>
      </c>
      <c r="L65" s="106" t="str">
        <f t="shared" si="1"/>
        <v>c</v>
      </c>
      <c r="M65" s="106" t="str">
        <f t="shared" si="1"/>
        <v>c</v>
      </c>
      <c r="N65" s="106" t="str">
        <f t="shared" si="1"/>
        <v>c</v>
      </c>
      <c r="O65" s="107" t="str">
        <f t="shared" si="1"/>
        <v>c</v>
      </c>
    </row>
    <row r="66" spans="1:247" s="2" customFormat="1" ht="55.5" customHeight="1" thickBot="1" x14ac:dyDescent="0.3">
      <c r="A66" s="5"/>
      <c r="B66" s="24"/>
      <c r="C66" s="5"/>
      <c r="D66" s="110"/>
      <c r="E66" s="111" t="s">
        <v>196</v>
      </c>
      <c r="F66" s="112" t="str">
        <f t="shared" ref="F66:O66" si="2">IF(F63="c","",IF(AND(IF((COUNTIF(F10:F62,"c"))&gt;0,1,0)=1,F63=""),"Please provide Not Specified (Including Confidential)",""))</f>
        <v/>
      </c>
      <c r="G66" s="112" t="str">
        <f t="shared" si="2"/>
        <v/>
      </c>
      <c r="H66" s="112" t="str">
        <f t="shared" si="2"/>
        <v/>
      </c>
      <c r="I66" s="112" t="str">
        <f t="shared" si="2"/>
        <v/>
      </c>
      <c r="J66" s="112" t="str">
        <f t="shared" si="2"/>
        <v/>
      </c>
      <c r="K66" s="112" t="str">
        <f t="shared" si="2"/>
        <v/>
      </c>
      <c r="L66" s="112" t="str">
        <f t="shared" si="2"/>
        <v/>
      </c>
      <c r="M66" s="112" t="str">
        <f t="shared" si="2"/>
        <v/>
      </c>
      <c r="N66" s="112" t="str">
        <f t="shared" si="2"/>
        <v/>
      </c>
      <c r="O66" s="113" t="str">
        <f t="shared" si="2"/>
        <v/>
      </c>
    </row>
    <row r="67" spans="1:247" s="16" customFormat="1" ht="12" thickBot="1" x14ac:dyDescent="0.3">
      <c r="A67" s="13"/>
      <c r="B67" s="15"/>
      <c r="C67" s="5"/>
      <c r="D67" s="97"/>
      <c r="E67" s="98" t="s">
        <v>197</v>
      </c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1" t="s">
        <v>198</v>
      </c>
      <c r="E68" s="102" t="s">
        <v>200</v>
      </c>
      <c r="F68" s="18">
        <v>0.20629686170575801</v>
      </c>
      <c r="G68" s="18">
        <v>0.20629686170575801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1" t="s">
        <v>201</v>
      </c>
      <c r="E69" s="102" t="s">
        <v>203</v>
      </c>
      <c r="F69" s="18">
        <v>7.36458283762276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1" t="s">
        <v>204</v>
      </c>
      <c r="E70" s="102" t="s">
        <v>206</v>
      </c>
      <c r="F70" s="18">
        <v>0.18628600000000001</v>
      </c>
      <c r="G70" s="18">
        <v>0.18628600000000001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1" t="s">
        <v>207</v>
      </c>
      <c r="E71" s="102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1" t="s">
        <v>210</v>
      </c>
      <c r="E72" s="102" t="s">
        <v>212</v>
      </c>
      <c r="F72" s="18">
        <v>2.6727810000000001</v>
      </c>
      <c r="G72" s="18">
        <v>2.6727810000000001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1" t="s">
        <v>213</v>
      </c>
      <c r="E73" s="104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0" t="s">
        <v>193</v>
      </c>
      <c r="C74" s="69"/>
      <c r="D74" s="60" t="s">
        <v>193</v>
      </c>
      <c r="E74" s="105" t="s">
        <v>194</v>
      </c>
      <c r="F74" s="106">
        <f>SUM(F68:F72)</f>
        <v>10.429946699328518</v>
      </c>
      <c r="G74" s="106">
        <f t="shared" ref="G74:O74" si="3">SUM(G68:G72)</f>
        <v>3.0653638617057579</v>
      </c>
      <c r="H74" s="106">
        <f t="shared" si="3"/>
        <v>0</v>
      </c>
      <c r="I74" s="106">
        <f t="shared" si="3"/>
        <v>0</v>
      </c>
      <c r="J74" s="106">
        <f t="shared" si="3"/>
        <v>0</v>
      </c>
      <c r="K74" s="106">
        <f t="shared" si="3"/>
        <v>0</v>
      </c>
      <c r="L74" s="106">
        <f t="shared" si="3"/>
        <v>0</v>
      </c>
      <c r="M74" s="106">
        <f t="shared" si="3"/>
        <v>0</v>
      </c>
      <c r="N74" s="106">
        <f t="shared" si="3"/>
        <v>0</v>
      </c>
      <c r="O74" s="107">
        <f t="shared" si="3"/>
        <v>0</v>
      </c>
    </row>
    <row r="75" spans="1:247" s="23" customFormat="1" ht="21.75" thickBot="1" x14ac:dyDescent="0.3">
      <c r="A75" s="21"/>
      <c r="B75" s="61"/>
      <c r="C75" s="70"/>
      <c r="D75" s="108"/>
      <c r="E75" s="109" t="s">
        <v>215</v>
      </c>
      <c r="F75" s="106" t="str">
        <f>IF(COUNTA(F68:F73)&gt;0,IF(F73="c","c",SUM(F73:F74)),"")</f>
        <v>c</v>
      </c>
      <c r="G75" s="106" t="str">
        <f t="shared" ref="G75:O75" si="4">IF(COUNTA(G68:G73)&gt;0,IF(G73="c","c",SUM(G73:G74)),"")</f>
        <v>c</v>
      </c>
      <c r="H75" s="106" t="str">
        <f t="shared" si="4"/>
        <v>c</v>
      </c>
      <c r="I75" s="106" t="str">
        <f t="shared" si="4"/>
        <v>c</v>
      </c>
      <c r="J75" s="106" t="str">
        <f t="shared" si="4"/>
        <v>c</v>
      </c>
      <c r="K75" s="106" t="str">
        <f t="shared" si="4"/>
        <v>c</v>
      </c>
      <c r="L75" s="106" t="str">
        <f t="shared" si="4"/>
        <v>c</v>
      </c>
      <c r="M75" s="106" t="str">
        <f t="shared" si="4"/>
        <v>c</v>
      </c>
      <c r="N75" s="106" t="str">
        <f t="shared" si="4"/>
        <v>c</v>
      </c>
      <c r="O75" s="107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0"/>
      <c r="E76" s="111" t="s">
        <v>196</v>
      </c>
      <c r="F76" s="112" t="str">
        <f>IF(F73="c","",IF(AND(IF((COUNTIF(F68:F72,"c"))&gt;0,1,0)=1,F73=""),"Please provide Not Specified (Including Confidential)",""))</f>
        <v/>
      </c>
      <c r="G76" s="112" t="str">
        <f t="shared" ref="G76:O76" si="5">IF(G73="c","",IF(AND(IF((COUNTIF(G68:G72,"c"))&gt;0,1,0)=1,G73=""),"Please provide Not Specified (Including Confidential)",""))</f>
        <v/>
      </c>
      <c r="H76" s="112" t="str">
        <f t="shared" si="5"/>
        <v/>
      </c>
      <c r="I76" s="112" t="str">
        <f t="shared" si="5"/>
        <v/>
      </c>
      <c r="J76" s="112" t="str">
        <f t="shared" si="5"/>
        <v/>
      </c>
      <c r="K76" s="112" t="str">
        <f t="shared" si="5"/>
        <v/>
      </c>
      <c r="L76" s="112" t="str">
        <f t="shared" si="5"/>
        <v/>
      </c>
      <c r="M76" s="112" t="str">
        <f t="shared" si="5"/>
        <v/>
      </c>
      <c r="N76" s="112" t="str">
        <f t="shared" si="5"/>
        <v/>
      </c>
      <c r="O76" s="113" t="str">
        <f t="shared" si="5"/>
        <v/>
      </c>
    </row>
    <row r="77" spans="1:247" s="16" customFormat="1" ht="12" thickBot="1" x14ac:dyDescent="0.3">
      <c r="A77" s="13"/>
      <c r="B77" s="15"/>
      <c r="C77" s="5"/>
      <c r="D77" s="97"/>
      <c r="E77" s="98" t="s">
        <v>216</v>
      </c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1" t="s">
        <v>217</v>
      </c>
      <c r="E78" s="102" t="s">
        <v>219</v>
      </c>
      <c r="F78" s="18" t="s">
        <v>47</v>
      </c>
      <c r="G78" s="18" t="s">
        <v>47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 t="s">
        <v>47</v>
      </c>
      <c r="N78" s="18" t="s">
        <v>47</v>
      </c>
      <c r="O78" s="26" t="s">
        <v>47</v>
      </c>
    </row>
    <row r="79" spans="1:247" s="2" customFormat="1" x14ac:dyDescent="0.25">
      <c r="A79" s="13"/>
      <c r="B79" s="25" t="s">
        <v>220</v>
      </c>
      <c r="C79" s="5" t="s">
        <v>221</v>
      </c>
      <c r="D79" s="101" t="s">
        <v>220</v>
      </c>
      <c r="E79" s="102" t="s">
        <v>222</v>
      </c>
      <c r="F79" s="18">
        <v>2.8028999999999998E-2</v>
      </c>
      <c r="G79" s="18">
        <v>2.8028999999999998E-2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1" t="s">
        <v>223</v>
      </c>
      <c r="E80" s="102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1" t="s">
        <v>226</v>
      </c>
      <c r="E81" s="102" t="s">
        <v>228</v>
      </c>
      <c r="F81" s="18">
        <v>26.9655850531976</v>
      </c>
      <c r="G81" s="18">
        <v>26.9655850531976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1" t="s">
        <v>229</v>
      </c>
      <c r="E82" s="102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1" t="s">
        <v>232</v>
      </c>
      <c r="E83" s="102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1" t="s">
        <v>235</v>
      </c>
      <c r="E84" s="102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1" t="s">
        <v>237</v>
      </c>
      <c r="E85" s="102" t="s">
        <v>238</v>
      </c>
      <c r="F85" s="18">
        <v>0.19331999999999999</v>
      </c>
      <c r="G85" s="18">
        <v>0.19331999999999999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1" t="s">
        <v>239</v>
      </c>
      <c r="E86" s="102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1" t="s">
        <v>242</v>
      </c>
      <c r="E87" s="102" t="s">
        <v>244</v>
      </c>
      <c r="F87" s="18">
        <v>0.120798</v>
      </c>
      <c r="G87" s="18">
        <v>0.120798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1" t="s">
        <v>245</v>
      </c>
      <c r="E88" s="102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1" t="s">
        <v>248</v>
      </c>
      <c r="E89" s="102" t="s">
        <v>250</v>
      </c>
      <c r="F89" s="18">
        <v>3.5333000000000003E-2</v>
      </c>
      <c r="G89" s="18">
        <v>3.5333000000000003E-2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1" t="s">
        <v>251</v>
      </c>
      <c r="E90" s="102" t="s">
        <v>253</v>
      </c>
      <c r="F90" s="18">
        <v>3.6559000000000001E-2</v>
      </c>
      <c r="G90" s="18">
        <v>3.6559000000000001E-2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1" t="s">
        <v>254</v>
      </c>
      <c r="E91" s="102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1" t="s">
        <v>257</v>
      </c>
      <c r="E92" s="102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1" t="s">
        <v>260</v>
      </c>
      <c r="E93" s="102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1" t="s">
        <v>263</v>
      </c>
      <c r="E94" s="102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1" t="s">
        <v>266</v>
      </c>
      <c r="E95" s="102" t="s">
        <v>268</v>
      </c>
      <c r="F95" s="18">
        <v>8.2966999999999999E-2</v>
      </c>
      <c r="G95" s="18">
        <v>8.2966999999999999E-2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1" t="s">
        <v>269</v>
      </c>
      <c r="E96" s="102" t="s">
        <v>271</v>
      </c>
      <c r="F96" s="18">
        <v>6.4570000000000001E-3</v>
      </c>
      <c r="G96" s="18">
        <v>6.4570000000000001E-3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1" t="s">
        <v>272</v>
      </c>
      <c r="E97" s="102" t="s">
        <v>274</v>
      </c>
      <c r="F97" s="18">
        <v>4.2582000000000002E-2</v>
      </c>
      <c r="G97" s="18">
        <v>4.2582000000000002E-2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1" t="s">
        <v>275</v>
      </c>
      <c r="E98" s="102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1" t="s">
        <v>278</v>
      </c>
      <c r="E99" s="102" t="s">
        <v>280</v>
      </c>
      <c r="F99" s="18">
        <v>0.103572</v>
      </c>
      <c r="G99" s="18">
        <v>0.103572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1" t="s">
        <v>281</v>
      </c>
      <c r="E100" s="102" t="s">
        <v>283</v>
      </c>
      <c r="F100" s="18">
        <v>0.20281199999999999</v>
      </c>
      <c r="G100" s="18">
        <v>0.20281199999999999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1" t="s">
        <v>284</v>
      </c>
      <c r="E101" s="102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1" t="s">
        <v>287</v>
      </c>
      <c r="E102" s="102" t="s">
        <v>289</v>
      </c>
      <c r="F102" s="18">
        <v>0.23500699999999999</v>
      </c>
      <c r="G102" s="18">
        <v>0.23500699999999999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6">
        <v>0</v>
      </c>
    </row>
    <row r="103" spans="1:15" s="2" customFormat="1" x14ac:dyDescent="0.25">
      <c r="A103" s="13"/>
      <c r="B103" s="25" t="s">
        <v>290</v>
      </c>
      <c r="C103" s="5" t="s">
        <v>291</v>
      </c>
      <c r="D103" s="101" t="s">
        <v>290</v>
      </c>
      <c r="E103" s="102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1" t="s">
        <v>293</v>
      </c>
      <c r="E104" s="102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1" t="s">
        <v>296</v>
      </c>
      <c r="E105" s="102" t="s">
        <v>298</v>
      </c>
      <c r="F105" s="18">
        <v>0.22836000000000001</v>
      </c>
      <c r="G105" s="18">
        <v>0.22836000000000001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1" t="s">
        <v>299</v>
      </c>
      <c r="E106" s="102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1" t="s">
        <v>302</v>
      </c>
      <c r="E107" s="102" t="s">
        <v>304</v>
      </c>
      <c r="F107" s="18">
        <v>7.8909000000000007E-2</v>
      </c>
      <c r="G107" s="18">
        <v>7.8909000000000007E-2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1" t="s">
        <v>305</v>
      </c>
      <c r="E108" s="102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1" t="s">
        <v>308</v>
      </c>
      <c r="E109" s="102" t="s">
        <v>310</v>
      </c>
      <c r="F109" s="18">
        <v>13.0339813761976</v>
      </c>
      <c r="G109" s="18">
        <v>1.3897614397026601</v>
      </c>
      <c r="H109" s="18">
        <v>11.644219936494901</v>
      </c>
      <c r="I109" s="18">
        <v>0</v>
      </c>
      <c r="J109" s="18">
        <v>11.644219936494901</v>
      </c>
      <c r="K109" s="18">
        <v>11.644219936494901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1" t="s">
        <v>311</v>
      </c>
      <c r="E110" s="102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1" t="s">
        <v>314</v>
      </c>
      <c r="E111" s="102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1" t="s">
        <v>317</v>
      </c>
      <c r="E112" s="102" t="s">
        <v>319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1" t="s">
        <v>320</v>
      </c>
      <c r="E113" s="102" t="s">
        <v>322</v>
      </c>
      <c r="F113" s="18">
        <v>0.596414</v>
      </c>
      <c r="G113" s="18">
        <v>0.596414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1" t="s">
        <v>323</v>
      </c>
      <c r="E114" s="102" t="s">
        <v>325</v>
      </c>
      <c r="F114" s="18">
        <v>1.1594690000000001</v>
      </c>
      <c r="G114" s="18">
        <v>1.1594690000000001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1" t="s">
        <v>326</v>
      </c>
      <c r="E115" s="102" t="s">
        <v>328</v>
      </c>
      <c r="F115" s="18">
        <v>0.44286700000000001</v>
      </c>
      <c r="G115" s="18">
        <v>0.44286700000000001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1" t="s">
        <v>329</v>
      </c>
      <c r="E116" s="102" t="s">
        <v>331</v>
      </c>
      <c r="F116" s="18">
        <v>0.42466599999999999</v>
      </c>
      <c r="G116" s="18">
        <v>0.42466599999999999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1" t="s">
        <v>332</v>
      </c>
      <c r="E117" s="102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1" t="s">
        <v>335</v>
      </c>
      <c r="E118" s="102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1" t="s">
        <v>338</v>
      </c>
      <c r="E119" s="102" t="s">
        <v>340</v>
      </c>
      <c r="F119" s="18">
        <v>274.660016841436</v>
      </c>
      <c r="G119" s="18">
        <v>-73.991889650504106</v>
      </c>
      <c r="H119" s="18">
        <v>348.65190649194</v>
      </c>
      <c r="I119" s="18">
        <v>3.4117749523093002</v>
      </c>
      <c r="J119" s="18">
        <v>345.24013153963102</v>
      </c>
      <c r="K119" s="18">
        <v>348.65190649194</v>
      </c>
      <c r="L119" s="18">
        <v>0</v>
      </c>
      <c r="M119" s="18">
        <v>60.3</v>
      </c>
      <c r="N119" s="18">
        <v>60.3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1" t="s">
        <v>341</v>
      </c>
      <c r="E120" s="102" t="s">
        <v>343</v>
      </c>
      <c r="F120" s="18">
        <v>1.3559999999999999E-2</v>
      </c>
      <c r="G120" s="18">
        <v>1.3559999999999999E-2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1" t="s">
        <v>344</v>
      </c>
      <c r="E121" s="102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1" t="s">
        <v>347</v>
      </c>
      <c r="E122" s="102" t="s">
        <v>349</v>
      </c>
      <c r="F122" s="18" t="s">
        <v>47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 t="s">
        <v>47</v>
      </c>
      <c r="N122" s="18" t="s">
        <v>47</v>
      </c>
      <c r="O122" s="26" t="s">
        <v>47</v>
      </c>
    </row>
    <row r="123" spans="1:15" s="2" customFormat="1" x14ac:dyDescent="0.25">
      <c r="A123" s="13"/>
      <c r="B123" s="25" t="s">
        <v>350</v>
      </c>
      <c r="C123" s="5" t="s">
        <v>351</v>
      </c>
      <c r="D123" s="101" t="s">
        <v>350</v>
      </c>
      <c r="E123" s="102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1" t="s">
        <v>353</v>
      </c>
      <c r="E124" s="102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1" t="s">
        <v>356</v>
      </c>
      <c r="E125" s="102" t="s">
        <v>358</v>
      </c>
      <c r="F125" s="18">
        <v>0.32738800000000001</v>
      </c>
      <c r="G125" s="18">
        <v>0.32738800000000001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1" t="s">
        <v>359</v>
      </c>
      <c r="E126" s="102" t="s">
        <v>361</v>
      </c>
      <c r="F126" s="18">
        <v>2.9508E-2</v>
      </c>
      <c r="G126" s="18">
        <v>2.9508E-2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1" t="s">
        <v>362</v>
      </c>
      <c r="E127" s="102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1" t="s">
        <v>365</v>
      </c>
      <c r="E128" s="102" t="s">
        <v>367</v>
      </c>
      <c r="F128" s="18">
        <v>1.6122999999999998E-2</v>
      </c>
      <c r="G128" s="18">
        <v>1.6122999999999998E-2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1" t="s">
        <v>368</v>
      </c>
      <c r="E129" s="102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1" t="s">
        <v>371</v>
      </c>
      <c r="E130" s="102" t="s">
        <v>373</v>
      </c>
      <c r="F130" s="18">
        <v>0.31295400000000001</v>
      </c>
      <c r="G130" s="18">
        <v>0.31295400000000001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1" t="s">
        <v>374</v>
      </c>
      <c r="E131" s="102" t="s">
        <v>376</v>
      </c>
      <c r="F131" s="18">
        <v>7.3077000000000003E-2</v>
      </c>
      <c r="G131" s="18">
        <v>7.3077000000000003E-2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1" t="s">
        <v>377</v>
      </c>
      <c r="E132" s="104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0" t="s">
        <v>193</v>
      </c>
      <c r="C133" s="69"/>
      <c r="D133" s="60" t="s">
        <v>193</v>
      </c>
      <c r="E133" s="105" t="s">
        <v>194</v>
      </c>
      <c r="F133" s="106">
        <f t="shared" ref="F133:O133" si="6">SUM(F78:F131)</f>
        <v>319.4503142708312</v>
      </c>
      <c r="G133" s="106">
        <f t="shared" si="6"/>
        <v>-40.845812157603852</v>
      </c>
      <c r="H133" s="106">
        <f t="shared" si="6"/>
        <v>360.29612642843489</v>
      </c>
      <c r="I133" s="106">
        <f t="shared" si="6"/>
        <v>3.4117749523093002</v>
      </c>
      <c r="J133" s="106">
        <f t="shared" si="6"/>
        <v>356.88435147612591</v>
      </c>
      <c r="K133" s="106">
        <f t="shared" si="6"/>
        <v>360.29612642843489</v>
      </c>
      <c r="L133" s="106">
        <f t="shared" si="6"/>
        <v>0</v>
      </c>
      <c r="M133" s="106">
        <f t="shared" si="6"/>
        <v>60.3</v>
      </c>
      <c r="N133" s="106">
        <f t="shared" si="6"/>
        <v>60.3</v>
      </c>
      <c r="O133" s="107">
        <f t="shared" si="6"/>
        <v>0</v>
      </c>
    </row>
    <row r="134" spans="1:247" s="23" customFormat="1" ht="32.25" thickBot="1" x14ac:dyDescent="0.3">
      <c r="A134" s="21"/>
      <c r="B134" s="61"/>
      <c r="C134" s="70"/>
      <c r="D134" s="108"/>
      <c r="E134" s="109" t="s">
        <v>379</v>
      </c>
      <c r="F134" s="106" t="str">
        <f t="shared" ref="F134:O134" si="7">IF(COUNTA(F78:F132)&gt;0,IF(F132="c","c",SUM(F132:F133)),"")</f>
        <v>c</v>
      </c>
      <c r="G134" s="106" t="str">
        <f t="shared" si="7"/>
        <v>c</v>
      </c>
      <c r="H134" s="106" t="str">
        <f t="shared" si="7"/>
        <v>c</v>
      </c>
      <c r="I134" s="106" t="str">
        <f t="shared" si="7"/>
        <v>c</v>
      </c>
      <c r="J134" s="106" t="str">
        <f t="shared" si="7"/>
        <v>c</v>
      </c>
      <c r="K134" s="106" t="str">
        <f t="shared" si="7"/>
        <v>c</v>
      </c>
      <c r="L134" s="106" t="str">
        <f t="shared" si="7"/>
        <v>c</v>
      </c>
      <c r="M134" s="106" t="str">
        <f t="shared" si="7"/>
        <v>c</v>
      </c>
      <c r="N134" s="106" t="str">
        <f t="shared" si="7"/>
        <v>c</v>
      </c>
      <c r="O134" s="107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0"/>
      <c r="E135" s="111" t="s">
        <v>196</v>
      </c>
      <c r="F135" s="112" t="str">
        <f t="shared" ref="F135:O135" si="8">IF(F132="c","",IF(AND(IF((COUNTIF(F78:F131,"c"))&gt;0,1,0)=1,F132=""),"Please provide Not Specified (Including Confidential)",""))</f>
        <v/>
      </c>
      <c r="G135" s="112" t="str">
        <f t="shared" si="8"/>
        <v/>
      </c>
      <c r="H135" s="112" t="str">
        <f t="shared" si="8"/>
        <v/>
      </c>
      <c r="I135" s="112" t="str">
        <f t="shared" si="8"/>
        <v/>
      </c>
      <c r="J135" s="112" t="str">
        <f t="shared" si="8"/>
        <v/>
      </c>
      <c r="K135" s="112" t="str">
        <f t="shared" si="8"/>
        <v/>
      </c>
      <c r="L135" s="112" t="str">
        <f t="shared" si="8"/>
        <v/>
      </c>
      <c r="M135" s="112" t="str">
        <f t="shared" si="8"/>
        <v/>
      </c>
      <c r="N135" s="112" t="str">
        <f t="shared" si="8"/>
        <v/>
      </c>
      <c r="O135" s="113" t="str">
        <f t="shared" si="8"/>
        <v/>
      </c>
    </row>
    <row r="136" spans="1:247" s="16" customFormat="1" ht="12" thickBot="1" x14ac:dyDescent="0.3">
      <c r="A136" s="13"/>
      <c r="B136" s="15"/>
      <c r="C136" s="5"/>
      <c r="D136" s="97"/>
      <c r="E136" s="98" t="s">
        <v>380</v>
      </c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1" t="s">
        <v>381</v>
      </c>
      <c r="E137" s="102" t="s">
        <v>383</v>
      </c>
      <c r="F137" s="18">
        <v>570.65767854965702</v>
      </c>
      <c r="G137" s="18">
        <v>469.45301978321299</v>
      </c>
      <c r="H137" s="18">
        <v>101.204658766444</v>
      </c>
      <c r="I137" s="18">
        <v>0.65015643000000001</v>
      </c>
      <c r="J137" s="18">
        <v>100.554502336444</v>
      </c>
      <c r="K137" s="18">
        <v>101.20465876644396</v>
      </c>
      <c r="L137" s="18">
        <v>0</v>
      </c>
      <c r="M137" s="18">
        <v>8.7951E-11</v>
      </c>
      <c r="N137" s="18">
        <v>8.7951E-11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1" t="s">
        <v>384</v>
      </c>
      <c r="E138" s="102" t="s">
        <v>386</v>
      </c>
      <c r="F138" s="18">
        <v>139.27465738281799</v>
      </c>
      <c r="G138" s="18">
        <v>53.016328107583803</v>
      </c>
      <c r="H138" s="18">
        <v>86.258329275233706</v>
      </c>
      <c r="I138" s="18">
        <v>7.2953421151624995E-2</v>
      </c>
      <c r="J138" s="18">
        <v>86.185375854082096</v>
      </c>
      <c r="K138" s="18">
        <v>86.258329275233706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1" t="s">
        <v>387</v>
      </c>
      <c r="E139" s="102" t="s">
        <v>389</v>
      </c>
      <c r="F139" s="18">
        <v>3.1964160000000001</v>
      </c>
      <c r="G139" s="18">
        <v>3.1964160000000001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1" t="s">
        <v>390</v>
      </c>
      <c r="E140" s="102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1" t="s">
        <v>393</v>
      </c>
      <c r="E141" s="102" t="s">
        <v>395</v>
      </c>
      <c r="F141" s="18">
        <v>1.0736049999999999</v>
      </c>
      <c r="G141" s="18">
        <v>1.0736049999999999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1" t="s">
        <v>396</v>
      </c>
      <c r="E142" s="102" t="s">
        <v>398</v>
      </c>
      <c r="F142" s="18">
        <v>0.28278199999999998</v>
      </c>
      <c r="G142" s="18">
        <v>0.28278199999999998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6">
        <v>0</v>
      </c>
    </row>
    <row r="143" spans="1:247" s="2" customFormat="1" x14ac:dyDescent="0.25">
      <c r="A143" s="13"/>
      <c r="B143" s="25" t="s">
        <v>399</v>
      </c>
      <c r="C143" s="5" t="s">
        <v>400</v>
      </c>
      <c r="D143" s="101" t="s">
        <v>399</v>
      </c>
      <c r="E143" s="102" t="s">
        <v>401</v>
      </c>
      <c r="F143" s="18">
        <v>27.3144925369139</v>
      </c>
      <c r="G143" s="18" t="s">
        <v>47</v>
      </c>
      <c r="H143" s="18" t="s">
        <v>47</v>
      </c>
      <c r="I143" s="18" t="s">
        <v>47</v>
      </c>
      <c r="J143" s="18" t="s">
        <v>47</v>
      </c>
      <c r="K143" s="18" t="s">
        <v>47</v>
      </c>
      <c r="L143" s="18" t="s">
        <v>47</v>
      </c>
      <c r="M143" s="18">
        <v>0</v>
      </c>
      <c r="N143" s="18">
        <v>0</v>
      </c>
      <c r="O143" s="26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101" t="s">
        <v>402</v>
      </c>
      <c r="E144" s="102" t="s">
        <v>404</v>
      </c>
      <c r="F144" s="18">
        <v>0.18276100000000001</v>
      </c>
      <c r="G144" s="18">
        <v>0.18276100000000001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1" t="s">
        <v>405</v>
      </c>
      <c r="E145" s="102" t="s">
        <v>407</v>
      </c>
      <c r="F145" s="18">
        <v>111.86607008768</v>
      </c>
      <c r="G145" s="18">
        <v>45.727303490928897</v>
      </c>
      <c r="H145" s="18">
        <v>66.138766596751495</v>
      </c>
      <c r="I145" s="18">
        <v>9.8345505650252694</v>
      </c>
      <c r="J145" s="18">
        <v>56.304216031726298</v>
      </c>
      <c r="K145" s="18">
        <v>66.138766596751495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1" t="s">
        <v>408</v>
      </c>
      <c r="E146" s="102" t="s">
        <v>410</v>
      </c>
      <c r="F146" s="18">
        <v>2557.7584021522698</v>
      </c>
      <c r="G146" s="18">
        <v>2626.26650776318</v>
      </c>
      <c r="H146" s="18">
        <v>-68.508105610902405</v>
      </c>
      <c r="I146" s="18">
        <v>3.0242020746795202</v>
      </c>
      <c r="J146" s="18">
        <v>-71.532307685581898</v>
      </c>
      <c r="K146" s="18">
        <v>821.03595171730785</v>
      </c>
      <c r="L146" s="18">
        <v>889.54405732820999</v>
      </c>
      <c r="M146" s="18">
        <v>64.881679086110907</v>
      </c>
      <c r="N146" s="18">
        <v>64.918714086110896</v>
      </c>
      <c r="O146" s="26">
        <v>3.7034999999999998E-2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1" t="s">
        <v>413</v>
      </c>
      <c r="E147" s="104" t="s">
        <v>192</v>
      </c>
      <c r="F147" s="18">
        <v>0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>
        <v>0</v>
      </c>
      <c r="N147" s="18">
        <v>0</v>
      </c>
      <c r="O147" s="26">
        <v>0</v>
      </c>
    </row>
    <row r="148" spans="1:247" s="23" customFormat="1" ht="31.7" customHeight="1" x14ac:dyDescent="0.25">
      <c r="A148" s="21"/>
      <c r="B148" s="60" t="s">
        <v>193</v>
      </c>
      <c r="C148" s="69"/>
      <c r="D148" s="60" t="s">
        <v>193</v>
      </c>
      <c r="E148" s="105" t="s">
        <v>194</v>
      </c>
      <c r="F148" s="106">
        <f>SUM(F137:F146)</f>
        <v>3411.6068647093389</v>
      </c>
      <c r="G148" s="106">
        <f t="shared" ref="G148:O148" si="9">SUM(G137:G146)</f>
        <v>3199.1987231449057</v>
      </c>
      <c r="H148" s="106">
        <f t="shared" si="9"/>
        <v>185.09364902752679</v>
      </c>
      <c r="I148" s="106">
        <f t="shared" si="9"/>
        <v>13.581862490856414</v>
      </c>
      <c r="J148" s="106">
        <f t="shared" si="9"/>
        <v>171.51178653667051</v>
      </c>
      <c r="K148" s="106">
        <f t="shared" si="9"/>
        <v>1074.637706355737</v>
      </c>
      <c r="L148" s="106">
        <f t="shared" si="9"/>
        <v>889.54405732820999</v>
      </c>
      <c r="M148" s="106">
        <f t="shared" si="9"/>
        <v>64.881679086198858</v>
      </c>
      <c r="N148" s="106">
        <f t="shared" si="9"/>
        <v>64.918714086198847</v>
      </c>
      <c r="O148" s="107">
        <f t="shared" si="9"/>
        <v>3.7034999999999998E-2</v>
      </c>
    </row>
    <row r="149" spans="1:247" s="23" customFormat="1" ht="32.25" thickBot="1" x14ac:dyDescent="0.3">
      <c r="A149" s="21"/>
      <c r="B149" s="61"/>
      <c r="C149" s="70"/>
      <c r="D149" s="108"/>
      <c r="E149" s="109" t="s">
        <v>414</v>
      </c>
      <c r="F149" s="106">
        <f>IF(COUNTA(F137:F147)&gt;0,IF(F147="c","c",SUM(F147:F148)),"")</f>
        <v>3411.6068647093389</v>
      </c>
      <c r="G149" s="106" t="str">
        <f t="shared" ref="G149:O149" si="10">IF(COUNTA(G137:G147)&gt;0,IF(G147="c","c",SUM(G147:G148)),"")</f>
        <v>c</v>
      </c>
      <c r="H149" s="106" t="str">
        <f t="shared" si="10"/>
        <v>c</v>
      </c>
      <c r="I149" s="106" t="str">
        <f t="shared" si="10"/>
        <v>c</v>
      </c>
      <c r="J149" s="106" t="str">
        <f t="shared" si="10"/>
        <v>c</v>
      </c>
      <c r="K149" s="106" t="str">
        <f t="shared" si="10"/>
        <v>c</v>
      </c>
      <c r="L149" s="106" t="str">
        <f t="shared" si="10"/>
        <v>c</v>
      </c>
      <c r="M149" s="106">
        <f t="shared" si="10"/>
        <v>64.881679086198858</v>
      </c>
      <c r="N149" s="106">
        <f t="shared" si="10"/>
        <v>64.918714086198847</v>
      </c>
      <c r="O149" s="107">
        <f t="shared" si="10"/>
        <v>3.7034999999999998E-2</v>
      </c>
    </row>
    <row r="150" spans="1:247" s="2" customFormat="1" ht="55.5" customHeight="1" thickBot="1" x14ac:dyDescent="0.3">
      <c r="A150" s="5"/>
      <c r="B150" s="24"/>
      <c r="C150" s="5"/>
      <c r="D150" s="110"/>
      <c r="E150" s="111" t="s">
        <v>196</v>
      </c>
      <c r="F150" s="112" t="str">
        <f t="shared" ref="F150:O150" si="11">IF(F147="c","",IF(AND(IF((COUNTIF(F137:F146,"c"))&gt;0,1,0)=1,F147=""),"Please provide Not Specified (Including Confidential)",""))</f>
        <v/>
      </c>
      <c r="G150" s="112" t="str">
        <f t="shared" si="11"/>
        <v/>
      </c>
      <c r="H150" s="112" t="str">
        <f t="shared" si="11"/>
        <v/>
      </c>
      <c r="I150" s="112" t="str">
        <f t="shared" si="11"/>
        <v/>
      </c>
      <c r="J150" s="112" t="str">
        <f t="shared" si="11"/>
        <v/>
      </c>
      <c r="K150" s="112" t="str">
        <f t="shared" si="11"/>
        <v/>
      </c>
      <c r="L150" s="112" t="str">
        <f t="shared" si="11"/>
        <v/>
      </c>
      <c r="M150" s="112" t="str">
        <f t="shared" si="11"/>
        <v/>
      </c>
      <c r="N150" s="112" t="str">
        <f t="shared" si="11"/>
        <v/>
      </c>
      <c r="O150" s="113" t="str">
        <f t="shared" si="11"/>
        <v/>
      </c>
    </row>
    <row r="151" spans="1:247" s="16" customFormat="1" ht="12" thickBot="1" x14ac:dyDescent="0.3">
      <c r="A151" s="13"/>
      <c r="B151" s="15"/>
      <c r="C151" s="5"/>
      <c r="D151" s="97"/>
      <c r="E151" s="98" t="s">
        <v>415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1" t="s">
        <v>416</v>
      </c>
      <c r="E152" s="102" t="s">
        <v>418</v>
      </c>
      <c r="F152" s="18">
        <v>20.888832460723599</v>
      </c>
      <c r="G152" s="18">
        <v>20.164370000000002</v>
      </c>
      <c r="H152" s="18">
        <v>0.72446246072361198</v>
      </c>
      <c r="I152" s="18">
        <v>0</v>
      </c>
      <c r="J152" s="18">
        <v>0.72446246072361198</v>
      </c>
      <c r="K152" s="18">
        <v>0.72446246072361198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1" t="s">
        <v>419</v>
      </c>
      <c r="E153" s="102" t="s">
        <v>421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1" t="s">
        <v>422</v>
      </c>
      <c r="E154" s="102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1" t="s">
        <v>425</v>
      </c>
      <c r="E155" s="102" t="s">
        <v>427</v>
      </c>
      <c r="F155" s="18">
        <v>33498.489540513998</v>
      </c>
      <c r="G155" s="18">
        <v>33469.368879328998</v>
      </c>
      <c r="H155" s="18">
        <v>29.120661184991501</v>
      </c>
      <c r="I155" s="18">
        <v>2</v>
      </c>
      <c r="J155" s="18">
        <v>27.120661184991501</v>
      </c>
      <c r="K155" s="18">
        <v>29.120661184991501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1" t="s">
        <v>428</v>
      </c>
      <c r="E156" s="102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1" t="s">
        <v>431</v>
      </c>
      <c r="E157" s="102" t="s">
        <v>433</v>
      </c>
      <c r="F157" s="18">
        <v>21781.557005903</v>
      </c>
      <c r="G157" s="18">
        <v>21827.920884093899</v>
      </c>
      <c r="H157" s="18">
        <v>-46.363878190815598</v>
      </c>
      <c r="I157" s="18">
        <v>-16.0467560257892</v>
      </c>
      <c r="J157" s="18">
        <v>-30.3171221650265</v>
      </c>
      <c r="K157" s="18">
        <v>4.87099378407797</v>
      </c>
      <c r="L157" s="18">
        <v>51.234871974893601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1" t="s">
        <v>434</v>
      </c>
      <c r="E158" s="102" t="s">
        <v>436</v>
      </c>
      <c r="F158" s="18">
        <v>-248.39732670087099</v>
      </c>
      <c r="G158" s="18">
        <v>41.9389871918561</v>
      </c>
      <c r="H158" s="18">
        <v>-290.33631389272699</v>
      </c>
      <c r="I158" s="18">
        <v>0</v>
      </c>
      <c r="J158" s="18">
        <v>-290.33631389272699</v>
      </c>
      <c r="K158" s="18">
        <v>34.690486107273223</v>
      </c>
      <c r="L158" s="18">
        <v>325.02679999999998</v>
      </c>
      <c r="M158" s="18">
        <v>6.9813429597427197</v>
      </c>
      <c r="N158" s="18">
        <v>6.9813429597427197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1" t="s">
        <v>437</v>
      </c>
      <c r="E159" s="102" t="s">
        <v>439</v>
      </c>
      <c r="F159" s="18" t="s">
        <v>47</v>
      </c>
      <c r="G159" s="18" t="s">
        <v>47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47</v>
      </c>
      <c r="N159" s="18" t="s">
        <v>47</v>
      </c>
      <c r="O159" s="26" t="s">
        <v>47</v>
      </c>
    </row>
    <row r="160" spans="1:247" s="2" customFormat="1" x14ac:dyDescent="0.25">
      <c r="A160" s="13"/>
      <c r="B160" s="25" t="s">
        <v>440</v>
      </c>
      <c r="C160" s="5" t="s">
        <v>441</v>
      </c>
      <c r="D160" s="101" t="s">
        <v>440</v>
      </c>
      <c r="E160" s="102" t="s">
        <v>442</v>
      </c>
      <c r="F160" s="18">
        <v>16.641503338740002</v>
      </c>
      <c r="G160" s="18">
        <v>8.8488610409368107</v>
      </c>
      <c r="H160" s="18">
        <v>7.7926422978032299</v>
      </c>
      <c r="I160" s="18">
        <v>0</v>
      </c>
      <c r="J160" s="18">
        <v>7.7926422978032299</v>
      </c>
      <c r="K160" s="18">
        <v>7.7926422978032299</v>
      </c>
      <c r="L160" s="18">
        <v>0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1" t="s">
        <v>443</v>
      </c>
      <c r="E161" s="102" t="s">
        <v>445</v>
      </c>
      <c r="F161" s="18" t="s">
        <v>47</v>
      </c>
      <c r="G161" s="18">
        <v>0.123441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 t="s">
        <v>47</v>
      </c>
      <c r="N161" s="18" t="s">
        <v>47</v>
      </c>
      <c r="O161" s="26" t="s">
        <v>47</v>
      </c>
    </row>
    <row r="162" spans="1:15" s="2" customFormat="1" x14ac:dyDescent="0.25">
      <c r="A162" s="13"/>
      <c r="B162" s="25" t="s">
        <v>446</v>
      </c>
      <c r="C162" s="5" t="s">
        <v>447</v>
      </c>
      <c r="D162" s="101" t="s">
        <v>446</v>
      </c>
      <c r="E162" s="102" t="s">
        <v>448</v>
      </c>
      <c r="F162" s="18">
        <v>6.7200000000000003E-3</v>
      </c>
      <c r="G162" s="18">
        <v>6.7200000000000003E-3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1" t="s">
        <v>449</v>
      </c>
      <c r="E163" s="102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1" t="s">
        <v>452</v>
      </c>
      <c r="E164" s="102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1" t="s">
        <v>455</v>
      </c>
      <c r="E165" s="102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1" t="s">
        <v>458</v>
      </c>
      <c r="E166" s="102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1" t="s">
        <v>461</v>
      </c>
      <c r="E167" s="102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1" t="s">
        <v>464</v>
      </c>
      <c r="E168" s="102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1" t="s">
        <v>467</v>
      </c>
      <c r="E169" s="102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1" t="s">
        <v>470</v>
      </c>
      <c r="E170" s="102" t="s">
        <v>472</v>
      </c>
      <c r="F170" s="18" t="s">
        <v>47</v>
      </c>
      <c r="G170" s="18">
        <v>0</v>
      </c>
      <c r="H170" s="18" t="s">
        <v>47</v>
      </c>
      <c r="I170" s="18" t="s">
        <v>47</v>
      </c>
      <c r="J170" s="18" t="s">
        <v>47</v>
      </c>
      <c r="K170" s="18" t="s">
        <v>47</v>
      </c>
      <c r="L170" s="18" t="s">
        <v>47</v>
      </c>
      <c r="M170" s="18" t="s">
        <v>47</v>
      </c>
      <c r="N170" s="18" t="s">
        <v>47</v>
      </c>
      <c r="O170" s="26" t="s">
        <v>47</v>
      </c>
    </row>
    <row r="171" spans="1:15" s="2" customFormat="1" x14ac:dyDescent="0.25">
      <c r="A171" s="20"/>
      <c r="B171" s="25" t="s">
        <v>473</v>
      </c>
      <c r="C171" s="5" t="s">
        <v>474</v>
      </c>
      <c r="D171" s="101" t="s">
        <v>473</v>
      </c>
      <c r="E171" s="102" t="s">
        <v>475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6">
        <v>0</v>
      </c>
    </row>
    <row r="172" spans="1:15" s="2" customFormat="1" x14ac:dyDescent="0.25">
      <c r="A172" s="13"/>
      <c r="B172" s="25" t="s">
        <v>476</v>
      </c>
      <c r="C172" s="5" t="s">
        <v>477</v>
      </c>
      <c r="D172" s="101" t="s">
        <v>476</v>
      </c>
      <c r="E172" s="102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1" t="s">
        <v>479</v>
      </c>
      <c r="E173" s="102" t="s">
        <v>481</v>
      </c>
      <c r="F173" s="18">
        <v>117.77669185678999</v>
      </c>
      <c r="G173" s="18">
        <v>41.657328584067997</v>
      </c>
      <c r="H173" s="18">
        <v>76.119363272722495</v>
      </c>
      <c r="I173" s="18">
        <v>66.932988968526203</v>
      </c>
      <c r="J173" s="18">
        <v>9.1863743041962298</v>
      </c>
      <c r="K173" s="18">
        <v>76.119363272722495</v>
      </c>
      <c r="L173" s="18">
        <v>0</v>
      </c>
      <c r="M173" s="18">
        <v>60.176995527301898</v>
      </c>
      <c r="N173" s="18">
        <v>60.176995527301898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1" t="s">
        <v>482</v>
      </c>
      <c r="E174" s="102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1" t="s">
        <v>485</v>
      </c>
      <c r="E175" s="102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1" t="s">
        <v>488</v>
      </c>
      <c r="E176" s="102" t="s">
        <v>490</v>
      </c>
      <c r="F176" s="18">
        <v>87.933107571996601</v>
      </c>
      <c r="G176" s="18">
        <v>8.2851651272831308</v>
      </c>
      <c r="H176" s="18">
        <v>79.647942444713493</v>
      </c>
      <c r="I176" s="18">
        <v>0.41797499999999999</v>
      </c>
      <c r="J176" s="18">
        <v>79.229967444713495</v>
      </c>
      <c r="K176" s="18">
        <v>79.647942444713493</v>
      </c>
      <c r="L176" s="18">
        <v>0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1" t="s">
        <v>491</v>
      </c>
      <c r="E177" s="102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1" t="s">
        <v>494</v>
      </c>
      <c r="E178" s="102" t="s">
        <v>496</v>
      </c>
      <c r="F178" s="18">
        <v>1.5249220000000001</v>
      </c>
      <c r="G178" s="18">
        <v>1.5249220000000001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1" t="s">
        <v>497</v>
      </c>
      <c r="E179" s="102" t="s">
        <v>499</v>
      </c>
      <c r="F179" s="18">
        <v>11198.387711875501</v>
      </c>
      <c r="G179" s="18">
        <v>9802.1255971882692</v>
      </c>
      <c r="H179" s="18">
        <v>1396.26211468721</v>
      </c>
      <c r="I179" s="18">
        <v>290.79339408270499</v>
      </c>
      <c r="J179" s="18">
        <v>1105.4687206045</v>
      </c>
      <c r="K179" s="18">
        <v>1594.9273754173601</v>
      </c>
      <c r="L179" s="18">
        <v>198.66526073015299</v>
      </c>
      <c r="M179" s="18">
        <v>275.05595854243001</v>
      </c>
      <c r="N179" s="18">
        <v>275.05607054243001</v>
      </c>
      <c r="O179" s="26">
        <v>1.12E-4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1" t="s">
        <v>500</v>
      </c>
      <c r="E180" s="102" t="s">
        <v>502</v>
      </c>
      <c r="F180" s="18">
        <v>0.63733875521993399</v>
      </c>
      <c r="G180" s="18">
        <v>0.63733875521993399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6">
        <v>0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1" t="s">
        <v>503</v>
      </c>
      <c r="E181" s="104" t="s">
        <v>192</v>
      </c>
      <c r="F181" s="18">
        <v>21.433145820738119</v>
      </c>
      <c r="G181" s="18">
        <v>7.8256366387781098</v>
      </c>
      <c r="H181" s="18">
        <v>13.48406818196001</v>
      </c>
      <c r="I181" s="18">
        <v>0</v>
      </c>
      <c r="J181" s="18">
        <v>13.48406818196001</v>
      </c>
      <c r="K181" s="18">
        <v>13.48406818196001</v>
      </c>
      <c r="L181" s="18">
        <v>0</v>
      </c>
      <c r="M181" s="18">
        <v>0</v>
      </c>
      <c r="N181" s="18">
        <v>0</v>
      </c>
      <c r="O181" s="26">
        <v>0</v>
      </c>
    </row>
    <row r="182" spans="1:247" s="23" customFormat="1" ht="31.7" customHeight="1" x14ac:dyDescent="0.25">
      <c r="A182" s="21"/>
      <c r="B182" s="60" t="s">
        <v>193</v>
      </c>
      <c r="C182" s="69"/>
      <c r="D182" s="60" t="s">
        <v>193</v>
      </c>
      <c r="E182" s="105" t="s">
        <v>194</v>
      </c>
      <c r="F182" s="106">
        <f>SUM(F152:F180)</f>
        <v>66475.446047575082</v>
      </c>
      <c r="G182" s="106">
        <f t="shared" ref="G182:O182" si="12">SUM(G152:G180)</f>
        <v>65222.602494310544</v>
      </c>
      <c r="H182" s="106">
        <f t="shared" si="12"/>
        <v>1252.9669942646217</v>
      </c>
      <c r="I182" s="106">
        <f t="shared" si="12"/>
        <v>344.09760202544197</v>
      </c>
      <c r="J182" s="106">
        <f t="shared" si="12"/>
        <v>908.86939223917466</v>
      </c>
      <c r="K182" s="106">
        <f t="shared" si="12"/>
        <v>1827.8939269696655</v>
      </c>
      <c r="L182" s="106">
        <f t="shared" si="12"/>
        <v>574.92693270504662</v>
      </c>
      <c r="M182" s="106">
        <f t="shared" si="12"/>
        <v>342.21429702947461</v>
      </c>
      <c r="N182" s="106">
        <f t="shared" si="12"/>
        <v>342.21440902947461</v>
      </c>
      <c r="O182" s="107">
        <f t="shared" si="12"/>
        <v>1.12E-4</v>
      </c>
    </row>
    <row r="183" spans="1:247" s="23" customFormat="1" ht="32.25" thickBot="1" x14ac:dyDescent="0.3">
      <c r="A183" s="21"/>
      <c r="B183" s="61"/>
      <c r="C183" s="70"/>
      <c r="D183" s="108"/>
      <c r="E183" s="109" t="s">
        <v>505</v>
      </c>
      <c r="F183" s="106">
        <f>IF(COUNTA(F152:F181)&gt;0,IF(F181="c","c",SUM(F181:F182)),"")</f>
        <v>66496.879193395827</v>
      </c>
      <c r="G183" s="106">
        <f t="shared" ref="G183:O183" si="13">IF(COUNTA(G152:G181)&gt;0,IF(G181="c","c",SUM(G181:G182)),"")</f>
        <v>65230.428130949324</v>
      </c>
      <c r="H183" s="106">
        <f t="shared" si="13"/>
        <v>1266.4510624465818</v>
      </c>
      <c r="I183" s="106">
        <f t="shared" si="13"/>
        <v>344.09760202544197</v>
      </c>
      <c r="J183" s="106">
        <f t="shared" si="13"/>
        <v>922.35346042113463</v>
      </c>
      <c r="K183" s="106">
        <f t="shared" si="13"/>
        <v>1841.3779951516256</v>
      </c>
      <c r="L183" s="106">
        <f t="shared" si="13"/>
        <v>574.92693270504662</v>
      </c>
      <c r="M183" s="106">
        <f t="shared" si="13"/>
        <v>342.21429702947461</v>
      </c>
      <c r="N183" s="106">
        <f t="shared" si="13"/>
        <v>342.21440902947461</v>
      </c>
      <c r="O183" s="107">
        <f t="shared" si="13"/>
        <v>1.12E-4</v>
      </c>
    </row>
    <row r="184" spans="1:247" s="2" customFormat="1" ht="55.5" customHeight="1" thickBot="1" x14ac:dyDescent="0.3">
      <c r="A184" s="5"/>
      <c r="B184" s="24"/>
      <c r="C184" s="5"/>
      <c r="D184" s="110"/>
      <c r="E184" s="111" t="s">
        <v>196</v>
      </c>
      <c r="F184" s="112" t="str">
        <f t="shared" ref="F184:O184" si="14">IF(F181="c","",IF(AND(IF((COUNTIF(F152:F180,"c"))&gt;0,1,0)=1,F181=""),"Please provide Not Specified (Including Confidential)",""))</f>
        <v/>
      </c>
      <c r="G184" s="112" t="str">
        <f t="shared" si="14"/>
        <v/>
      </c>
      <c r="H184" s="112" t="str">
        <f t="shared" si="14"/>
        <v/>
      </c>
      <c r="I184" s="112" t="str">
        <f t="shared" si="14"/>
        <v/>
      </c>
      <c r="J184" s="112" t="str">
        <f t="shared" si="14"/>
        <v/>
      </c>
      <c r="K184" s="112" t="str">
        <f t="shared" si="14"/>
        <v/>
      </c>
      <c r="L184" s="112" t="str">
        <f t="shared" si="14"/>
        <v/>
      </c>
      <c r="M184" s="112" t="str">
        <f t="shared" si="14"/>
        <v/>
      </c>
      <c r="N184" s="112" t="str">
        <f t="shared" si="14"/>
        <v/>
      </c>
      <c r="O184" s="113" t="str">
        <f t="shared" si="14"/>
        <v/>
      </c>
    </row>
    <row r="185" spans="1:247" s="16" customFormat="1" ht="12" thickBot="1" x14ac:dyDescent="0.3">
      <c r="A185" s="13"/>
      <c r="B185" s="15"/>
      <c r="C185" s="5"/>
      <c r="D185" s="97"/>
      <c r="E185" s="98" t="s">
        <v>506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1" t="s">
        <v>507</v>
      </c>
      <c r="E186" s="102" t="s">
        <v>509</v>
      </c>
      <c r="F186" s="18">
        <v>4.1790130000000003</v>
      </c>
      <c r="G186" s="18" t="s">
        <v>47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>
        <v>0</v>
      </c>
      <c r="N186" s="18">
        <v>0</v>
      </c>
      <c r="O186" s="26">
        <v>0</v>
      </c>
    </row>
    <row r="187" spans="1:247" s="2" customFormat="1" x14ac:dyDescent="0.25">
      <c r="A187" s="13"/>
      <c r="B187" s="25" t="s">
        <v>510</v>
      </c>
      <c r="C187" s="5" t="s">
        <v>511</v>
      </c>
      <c r="D187" s="101" t="s">
        <v>510</v>
      </c>
      <c r="E187" s="102" t="s">
        <v>512</v>
      </c>
      <c r="F187" s="18">
        <v>0.19054699999999999</v>
      </c>
      <c r="G187" s="18">
        <v>0.19054699999999999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1" t="s">
        <v>513</v>
      </c>
      <c r="E188" s="102" t="s">
        <v>515</v>
      </c>
      <c r="F188" s="18">
        <v>0.56522600000000001</v>
      </c>
      <c r="G188" s="18">
        <v>0.56522600000000001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1" t="s">
        <v>516</v>
      </c>
      <c r="E189" s="102" t="s">
        <v>518</v>
      </c>
      <c r="F189" s="18">
        <v>-0.49013803837651199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>
        <v>0</v>
      </c>
      <c r="N189" s="18">
        <v>0</v>
      </c>
      <c r="O189" s="26">
        <v>0</v>
      </c>
    </row>
    <row r="190" spans="1:247" s="2" customFormat="1" x14ac:dyDescent="0.25">
      <c r="A190" s="13"/>
      <c r="B190" s="25" t="s">
        <v>519</v>
      </c>
      <c r="C190" s="5" t="s">
        <v>520</v>
      </c>
      <c r="D190" s="101" t="s">
        <v>519</v>
      </c>
      <c r="E190" s="102" t="s">
        <v>521</v>
      </c>
      <c r="F190" s="18">
        <v>2.7230891266055499</v>
      </c>
      <c r="G190" s="18">
        <v>2.7230891266055499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6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101" t="s">
        <v>522</v>
      </c>
      <c r="E191" s="102" t="s">
        <v>524</v>
      </c>
      <c r="F191" s="18">
        <v>1.3500779999999999</v>
      </c>
      <c r="G191" s="18">
        <v>1.3500779999999999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1" t="s">
        <v>525</v>
      </c>
      <c r="E192" s="102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1" t="s">
        <v>528</v>
      </c>
      <c r="E193" s="102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6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101" t="s">
        <v>531</v>
      </c>
      <c r="E194" s="102" t="s">
        <v>533</v>
      </c>
      <c r="F194" s="18">
        <v>5.6814999999999997E-2</v>
      </c>
      <c r="G194" s="18">
        <v>5.6814999999999997E-2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1" t="s">
        <v>534</v>
      </c>
      <c r="E195" s="102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1" t="s">
        <v>537</v>
      </c>
      <c r="E196" s="102" t="s">
        <v>539</v>
      </c>
      <c r="F196" s="18">
        <v>2.0988639999999998</v>
      </c>
      <c r="G196" s="18" t="s">
        <v>47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>
        <v>0</v>
      </c>
      <c r="N196" s="18">
        <v>0</v>
      </c>
      <c r="O196" s="26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101" t="s">
        <v>540</v>
      </c>
      <c r="E197" s="102" t="s">
        <v>542</v>
      </c>
      <c r="F197" s="18">
        <v>9.7599999999999998E-4</v>
      </c>
      <c r="G197" s="18">
        <v>9.7599999999999998E-4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1" t="s">
        <v>543</v>
      </c>
      <c r="E198" s="102" t="s">
        <v>545</v>
      </c>
      <c r="F198" s="18">
        <v>0.64732132828911504</v>
      </c>
      <c r="G198" s="18" t="s">
        <v>47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>
        <v>0</v>
      </c>
      <c r="N198" s="18">
        <v>0</v>
      </c>
      <c r="O198" s="26">
        <v>0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1" t="s">
        <v>546</v>
      </c>
      <c r="E199" s="102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1" t="s">
        <v>551</v>
      </c>
      <c r="E200" s="104" t="s">
        <v>192</v>
      </c>
      <c r="F200" s="18" t="s">
        <v>47</v>
      </c>
      <c r="G200" s="18" t="s">
        <v>47</v>
      </c>
      <c r="H200" s="18" t="s">
        <v>47</v>
      </c>
      <c r="I200" s="18" t="s">
        <v>47</v>
      </c>
      <c r="J200" s="18" t="s">
        <v>47</v>
      </c>
      <c r="K200" s="18" t="s">
        <v>47</v>
      </c>
      <c r="L200" s="18" t="s">
        <v>47</v>
      </c>
      <c r="M200" s="18" t="s">
        <v>47</v>
      </c>
      <c r="N200" s="18" t="s">
        <v>47</v>
      </c>
      <c r="O200" s="26" t="s">
        <v>47</v>
      </c>
    </row>
    <row r="201" spans="1:247" s="23" customFormat="1" ht="31.7" customHeight="1" x14ac:dyDescent="0.25">
      <c r="A201" s="21"/>
      <c r="B201" s="60" t="s">
        <v>193</v>
      </c>
      <c r="C201" s="69"/>
      <c r="D201" s="60" t="s">
        <v>193</v>
      </c>
      <c r="E201" s="105" t="s">
        <v>194</v>
      </c>
      <c r="F201" s="106">
        <f>SUM(F186:F199)</f>
        <v>11.321791416518153</v>
      </c>
      <c r="G201" s="106">
        <f t="shared" ref="G201:O201" si="15">SUM(G186:G199)</f>
        <v>4.8867311266055502</v>
      </c>
      <c r="H201" s="106">
        <f t="shared" si="15"/>
        <v>0</v>
      </c>
      <c r="I201" s="106">
        <f t="shared" si="15"/>
        <v>0</v>
      </c>
      <c r="J201" s="106">
        <f t="shared" si="15"/>
        <v>0</v>
      </c>
      <c r="K201" s="106">
        <f t="shared" si="15"/>
        <v>0</v>
      </c>
      <c r="L201" s="106">
        <f t="shared" si="15"/>
        <v>0</v>
      </c>
      <c r="M201" s="106">
        <f t="shared" si="15"/>
        <v>0</v>
      </c>
      <c r="N201" s="106">
        <f t="shared" si="15"/>
        <v>0</v>
      </c>
      <c r="O201" s="107">
        <f t="shared" si="15"/>
        <v>0</v>
      </c>
    </row>
    <row r="202" spans="1:247" s="23" customFormat="1" ht="32.25" thickBot="1" x14ac:dyDescent="0.3">
      <c r="A202" s="21"/>
      <c r="B202" s="61"/>
      <c r="C202" s="70"/>
      <c r="D202" s="108"/>
      <c r="E202" s="109" t="s">
        <v>552</v>
      </c>
      <c r="F202" s="106" t="str">
        <f>IF(COUNTA(F186:F200)&gt;0,IF(F200="c","c",SUM(F200:F201)),"")</f>
        <v>c</v>
      </c>
      <c r="G202" s="106" t="str">
        <f t="shared" ref="G202:O202" si="16">IF(COUNTA(G186:G200)&gt;0,IF(G200="c","c",SUM(G200:G201)),"")</f>
        <v>c</v>
      </c>
      <c r="H202" s="106" t="str">
        <f t="shared" si="16"/>
        <v>c</v>
      </c>
      <c r="I202" s="106" t="str">
        <f t="shared" si="16"/>
        <v>c</v>
      </c>
      <c r="J202" s="106" t="str">
        <f t="shared" si="16"/>
        <v>c</v>
      </c>
      <c r="K202" s="106" t="str">
        <f t="shared" si="16"/>
        <v>c</v>
      </c>
      <c r="L202" s="106" t="str">
        <f t="shared" si="16"/>
        <v>c</v>
      </c>
      <c r="M202" s="106" t="str">
        <f t="shared" si="16"/>
        <v>c</v>
      </c>
      <c r="N202" s="106" t="str">
        <f t="shared" si="16"/>
        <v>c</v>
      </c>
      <c r="O202" s="107" t="str">
        <f t="shared" si="16"/>
        <v>c</v>
      </c>
    </row>
    <row r="203" spans="1:247" s="2" customFormat="1" ht="55.5" customHeight="1" thickBot="1" x14ac:dyDescent="0.3">
      <c r="A203" s="5"/>
      <c r="B203" s="24"/>
      <c r="C203" s="5"/>
      <c r="D203" s="110"/>
      <c r="E203" s="111" t="s">
        <v>196</v>
      </c>
      <c r="F203" s="112" t="str">
        <f t="shared" ref="F203:O203" si="17">IF(F200="c","",IF(AND(IF((COUNTIF(F186:F199,"c"))&gt;0,1,0)=1,F200=""),"Please provide Not Specified (Including Confidential)",""))</f>
        <v/>
      </c>
      <c r="G203" s="112" t="str">
        <f t="shared" si="17"/>
        <v/>
      </c>
      <c r="H203" s="112" t="str">
        <f t="shared" si="17"/>
        <v/>
      </c>
      <c r="I203" s="112" t="str">
        <f t="shared" si="17"/>
        <v/>
      </c>
      <c r="J203" s="112" t="str">
        <f t="shared" si="17"/>
        <v/>
      </c>
      <c r="K203" s="112" t="str">
        <f t="shared" si="17"/>
        <v/>
      </c>
      <c r="L203" s="112" t="str">
        <f t="shared" si="17"/>
        <v/>
      </c>
      <c r="M203" s="112" t="str">
        <f t="shared" si="17"/>
        <v/>
      </c>
      <c r="N203" s="112" t="str">
        <f t="shared" si="17"/>
        <v/>
      </c>
      <c r="O203" s="113" t="str">
        <f t="shared" si="17"/>
        <v/>
      </c>
    </row>
    <row r="204" spans="1:247" s="16" customFormat="1" ht="12" thickBot="1" x14ac:dyDescent="0.3">
      <c r="A204" s="13"/>
      <c r="B204" s="15"/>
      <c r="C204" s="5"/>
      <c r="D204" s="97"/>
      <c r="E204" s="98" t="s">
        <v>553</v>
      </c>
      <c r="F204" s="99"/>
      <c r="G204" s="99"/>
      <c r="H204" s="99"/>
      <c r="I204" s="99"/>
      <c r="J204" s="99"/>
      <c r="K204" s="99"/>
      <c r="L204" s="99"/>
      <c r="M204" s="99"/>
      <c r="N204" s="99"/>
      <c r="O204" s="10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1" t="s">
        <v>554</v>
      </c>
      <c r="E205" s="102" t="s">
        <v>556</v>
      </c>
      <c r="F205" s="18">
        <v>0.416157</v>
      </c>
      <c r="G205" s="18">
        <v>0.416157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1" t="s">
        <v>557</v>
      </c>
      <c r="E206" s="102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1" t="s">
        <v>560</v>
      </c>
      <c r="E207" s="102" t="s">
        <v>562</v>
      </c>
      <c r="F207" s="18" t="s">
        <v>47</v>
      </c>
      <c r="G207" s="18" t="s">
        <v>47</v>
      </c>
      <c r="H207" s="18" t="s">
        <v>47</v>
      </c>
      <c r="I207" s="18" t="s">
        <v>47</v>
      </c>
      <c r="J207" s="18" t="s">
        <v>47</v>
      </c>
      <c r="K207" s="18" t="s">
        <v>47</v>
      </c>
      <c r="L207" s="18" t="s">
        <v>47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1" t="s">
        <v>563</v>
      </c>
      <c r="E208" s="102" t="s">
        <v>565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1" t="s">
        <v>566</v>
      </c>
      <c r="E209" s="102" t="s">
        <v>568</v>
      </c>
      <c r="F209" s="18">
        <v>4.6710000000000002E-2</v>
      </c>
      <c r="G209" s="18">
        <v>4.6710000000000002E-2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1" t="s">
        <v>569</v>
      </c>
      <c r="E210" s="102" t="s">
        <v>571</v>
      </c>
      <c r="F210" s="18">
        <v>1.3357650000000001</v>
      </c>
      <c r="G210" s="18">
        <v>1.3357650000000001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6">
        <v>0</v>
      </c>
    </row>
    <row r="211" spans="1:247" s="2" customFormat="1" x14ac:dyDescent="0.25">
      <c r="A211" s="13"/>
      <c r="B211" s="25" t="s">
        <v>572</v>
      </c>
      <c r="C211" s="5" t="s">
        <v>573</v>
      </c>
      <c r="D211" s="101" t="s">
        <v>572</v>
      </c>
      <c r="E211" s="102" t="s">
        <v>574</v>
      </c>
      <c r="F211" s="18">
        <v>0.41695700000000002</v>
      </c>
      <c r="G211" s="18">
        <v>0.41695700000000002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1" t="s">
        <v>575</v>
      </c>
      <c r="E212" s="102" t="s">
        <v>577</v>
      </c>
      <c r="F212" s="18">
        <v>116.614555242531</v>
      </c>
      <c r="G212" s="18">
        <v>21.784201055962299</v>
      </c>
      <c r="H212" s="18">
        <v>94.8303541865683</v>
      </c>
      <c r="I212" s="18">
        <v>10.376506835430099</v>
      </c>
      <c r="J212" s="18">
        <v>84.453847351138194</v>
      </c>
      <c r="K212" s="18">
        <v>94.8303541865683</v>
      </c>
      <c r="L212" s="18">
        <v>0</v>
      </c>
      <c r="M212" s="18">
        <v>0</v>
      </c>
      <c r="N212" s="18">
        <v>0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1" t="s">
        <v>580</v>
      </c>
      <c r="E213" s="104" t="s">
        <v>192</v>
      </c>
      <c r="F213" s="18">
        <v>106.14093593439961</v>
      </c>
      <c r="G213" s="18">
        <v>104.3856466673668</v>
      </c>
      <c r="H213" s="18">
        <v>1.755289267032865</v>
      </c>
      <c r="I213" s="18">
        <v>6.1273468743000003E-5</v>
      </c>
      <c r="J213" s="18">
        <v>1.7552279935641251</v>
      </c>
      <c r="K213" s="18">
        <v>1.755289267032865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0" t="s">
        <v>193</v>
      </c>
      <c r="C214" s="69"/>
      <c r="D214" s="60" t="s">
        <v>193</v>
      </c>
      <c r="E214" s="105" t="s">
        <v>194</v>
      </c>
      <c r="F214" s="106">
        <f>SUM(F205:F212)</f>
        <v>118.83014424253099</v>
      </c>
      <c r="G214" s="106">
        <f t="shared" ref="G214:O214" si="18">SUM(G205:G212)</f>
        <v>23.999790055962301</v>
      </c>
      <c r="H214" s="106">
        <f t="shared" si="18"/>
        <v>94.8303541865683</v>
      </c>
      <c r="I214" s="106">
        <f t="shared" si="18"/>
        <v>10.376506835430099</v>
      </c>
      <c r="J214" s="106">
        <f t="shared" si="18"/>
        <v>84.453847351138194</v>
      </c>
      <c r="K214" s="106">
        <f t="shared" si="18"/>
        <v>94.8303541865683</v>
      </c>
      <c r="L214" s="106">
        <f t="shared" si="18"/>
        <v>0</v>
      </c>
      <c r="M214" s="106">
        <f t="shared" si="18"/>
        <v>0</v>
      </c>
      <c r="N214" s="106">
        <f t="shared" si="18"/>
        <v>0</v>
      </c>
      <c r="O214" s="107">
        <f t="shared" si="18"/>
        <v>0</v>
      </c>
    </row>
    <row r="215" spans="1:247" s="23" customFormat="1" ht="32.25" thickBot="1" x14ac:dyDescent="0.3">
      <c r="A215" s="21"/>
      <c r="B215" s="61"/>
      <c r="C215" s="70"/>
      <c r="D215" s="108"/>
      <c r="E215" s="109" t="s">
        <v>581</v>
      </c>
      <c r="F215" s="106">
        <f>IF(COUNTA(F205:F213)&gt;0,IF(F213="c","c",SUM(F213:F214)),"")</f>
        <v>224.9710801769306</v>
      </c>
      <c r="G215" s="106">
        <f t="shared" ref="G215:O215" si="19">IF(COUNTA(G205:G213)&gt;0,IF(G213="c","c",SUM(G213:G214)),"")</f>
        <v>128.38543672332909</v>
      </c>
      <c r="H215" s="106">
        <f t="shared" si="19"/>
        <v>96.585643453601165</v>
      </c>
      <c r="I215" s="106">
        <f t="shared" si="19"/>
        <v>10.376568108898843</v>
      </c>
      <c r="J215" s="106">
        <f t="shared" si="19"/>
        <v>86.209075344702313</v>
      </c>
      <c r="K215" s="106">
        <f t="shared" si="19"/>
        <v>96.585643453601165</v>
      </c>
      <c r="L215" s="106">
        <f t="shared" si="19"/>
        <v>0</v>
      </c>
      <c r="M215" s="106">
        <f t="shared" si="19"/>
        <v>0</v>
      </c>
      <c r="N215" s="106">
        <f t="shared" si="19"/>
        <v>0</v>
      </c>
      <c r="O215" s="107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0"/>
      <c r="E216" s="111" t="s">
        <v>196</v>
      </c>
      <c r="F216" s="112" t="str">
        <f t="shared" ref="F216:O216" si="20">IF(F213="c","",IF(AND(IF((COUNTIF(F205:F212,"c"))&gt;0,1,0)=1,F213=""),"Please provide Not Specified (Including Confidential)",""))</f>
        <v/>
      </c>
      <c r="G216" s="112" t="str">
        <f t="shared" si="20"/>
        <v/>
      </c>
      <c r="H216" s="112" t="str">
        <f t="shared" si="20"/>
        <v/>
      </c>
      <c r="I216" s="112" t="str">
        <f t="shared" si="20"/>
        <v/>
      </c>
      <c r="J216" s="112" t="str">
        <f t="shared" si="20"/>
        <v/>
      </c>
      <c r="K216" s="112" t="str">
        <f t="shared" si="20"/>
        <v/>
      </c>
      <c r="L216" s="112" t="str">
        <f t="shared" si="20"/>
        <v/>
      </c>
      <c r="M216" s="112" t="str">
        <f t="shared" si="20"/>
        <v/>
      </c>
      <c r="N216" s="112" t="str">
        <f t="shared" si="20"/>
        <v/>
      </c>
      <c r="O216" s="113" t="str">
        <f t="shared" si="20"/>
        <v/>
      </c>
    </row>
    <row r="217" spans="1:247" s="16" customFormat="1" ht="12" thickBot="1" x14ac:dyDescent="0.3">
      <c r="A217" s="13"/>
      <c r="B217" s="15"/>
      <c r="C217" s="5"/>
      <c r="D217" s="97"/>
      <c r="E217" s="98" t="s">
        <v>582</v>
      </c>
      <c r="F217" s="99"/>
      <c r="G217" s="99"/>
      <c r="H217" s="99"/>
      <c r="I217" s="99"/>
      <c r="J217" s="99"/>
      <c r="K217" s="99"/>
      <c r="L217" s="99"/>
      <c r="M217" s="99"/>
      <c r="N217" s="99"/>
      <c r="O217" s="10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1" t="s">
        <v>583</v>
      </c>
      <c r="E218" s="102" t="s">
        <v>585</v>
      </c>
      <c r="F218" s="18">
        <v>585.94536605044095</v>
      </c>
      <c r="G218" s="18">
        <v>536.853375308404</v>
      </c>
      <c r="H218" s="18">
        <v>49.091990742037801</v>
      </c>
      <c r="I218" s="18">
        <v>0.48447909471140099</v>
      </c>
      <c r="J218" s="18">
        <v>48.607511647326398</v>
      </c>
      <c r="K218" s="18">
        <v>49.091990742037801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1" t="s">
        <v>586</v>
      </c>
      <c r="E219" s="102" t="s">
        <v>588</v>
      </c>
      <c r="F219" s="18">
        <v>606.83801355174</v>
      </c>
      <c r="G219" s="18">
        <v>510.79516850667801</v>
      </c>
      <c r="H219" s="18">
        <v>96.042845045061895</v>
      </c>
      <c r="I219" s="18">
        <v>0</v>
      </c>
      <c r="J219" s="18">
        <v>96.042845045061895</v>
      </c>
      <c r="K219" s="18">
        <v>96.042845045061895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1" t="s">
        <v>589</v>
      </c>
      <c r="E220" s="102" t="s">
        <v>591</v>
      </c>
      <c r="F220" s="18">
        <v>122.262774797077</v>
      </c>
      <c r="G220" s="18">
        <v>121.743452</v>
      </c>
      <c r="H220" s="18">
        <v>0.51932279707667195</v>
      </c>
      <c r="I220" s="18">
        <v>0</v>
      </c>
      <c r="J220" s="18">
        <v>0.51932279707667195</v>
      </c>
      <c r="K220" s="18">
        <v>0.51932279707667195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1" t="s">
        <v>592</v>
      </c>
      <c r="E221" s="102" t="s">
        <v>594</v>
      </c>
      <c r="F221" s="18">
        <v>484.78985411395797</v>
      </c>
      <c r="G221" s="18">
        <v>283.69004060426801</v>
      </c>
      <c r="H221" s="18">
        <v>201.099813509689</v>
      </c>
      <c r="I221" s="18">
        <v>30.444524583353299</v>
      </c>
      <c r="J221" s="18">
        <v>170.655288926336</v>
      </c>
      <c r="K221" s="18">
        <v>201.099813509689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1" t="s">
        <v>595</v>
      </c>
      <c r="E222" s="102" t="s">
        <v>597</v>
      </c>
      <c r="F222" s="18">
        <v>10.818986622836</v>
      </c>
      <c r="G222" s="18">
        <v>8.5085800000000003</v>
      </c>
      <c r="H222" s="18">
        <v>2.3104066228359801</v>
      </c>
      <c r="I222" s="18">
        <v>0</v>
      </c>
      <c r="J222" s="18">
        <v>2.3104066228359801</v>
      </c>
      <c r="K222" s="18">
        <v>2.3104066228359801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1" t="s">
        <v>598</v>
      </c>
      <c r="E223" s="102" t="s">
        <v>600</v>
      </c>
      <c r="F223" s="18">
        <v>53.497182755370901</v>
      </c>
      <c r="G223" s="18">
        <v>50.427420138323903</v>
      </c>
      <c r="H223" s="18">
        <v>3.0697626170470298</v>
      </c>
      <c r="I223" s="18">
        <v>0</v>
      </c>
      <c r="J223" s="18">
        <v>3.0697626170470298</v>
      </c>
      <c r="K223" s="18">
        <v>3.0697626170470298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1" t="s">
        <v>601</v>
      </c>
      <c r="E224" s="102" t="s">
        <v>603</v>
      </c>
      <c r="F224" s="18" t="s">
        <v>47</v>
      </c>
      <c r="G224" s="18" t="s">
        <v>47</v>
      </c>
      <c r="H224" s="18" t="s">
        <v>47</v>
      </c>
      <c r="I224" s="18" t="s">
        <v>47</v>
      </c>
      <c r="J224" s="18" t="s">
        <v>47</v>
      </c>
      <c r="K224" s="18" t="s">
        <v>47</v>
      </c>
      <c r="L224" s="18" t="s">
        <v>47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1" t="s">
        <v>604</v>
      </c>
      <c r="E225" s="102" t="s">
        <v>606</v>
      </c>
      <c r="F225" s="18">
        <v>1.7875259999999999</v>
      </c>
      <c r="G225" s="18">
        <v>1.7875259999999999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1" t="s">
        <v>607</v>
      </c>
      <c r="E226" s="102" t="s">
        <v>609</v>
      </c>
      <c r="F226" s="18">
        <v>0.33828999999999998</v>
      </c>
      <c r="G226" s="18">
        <v>0.33828999999999998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1" t="s">
        <v>612</v>
      </c>
      <c r="E227" s="104" t="s">
        <v>192</v>
      </c>
      <c r="F227" s="18" t="s">
        <v>47</v>
      </c>
      <c r="G227" s="18" t="s">
        <v>47</v>
      </c>
      <c r="H227" s="18" t="s">
        <v>47</v>
      </c>
      <c r="I227" s="18" t="s">
        <v>47</v>
      </c>
      <c r="J227" s="18" t="s">
        <v>47</v>
      </c>
      <c r="K227" s="18" t="s">
        <v>47</v>
      </c>
      <c r="L227" s="18" t="s">
        <v>47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0" t="s">
        <v>193</v>
      </c>
      <c r="C228" s="69"/>
      <c r="D228" s="60" t="s">
        <v>193</v>
      </c>
      <c r="E228" s="105" t="s">
        <v>194</v>
      </c>
      <c r="F228" s="106">
        <f>SUM(F218:F226)</f>
        <v>1866.277993891423</v>
      </c>
      <c r="G228" s="106">
        <f t="shared" ref="G228:O228" si="21">SUM(G218:G226)</f>
        <v>1514.1438525576739</v>
      </c>
      <c r="H228" s="106">
        <f t="shared" si="21"/>
        <v>352.1341413337484</v>
      </c>
      <c r="I228" s="106">
        <f t="shared" si="21"/>
        <v>30.929003678064699</v>
      </c>
      <c r="J228" s="106">
        <f t="shared" si="21"/>
        <v>321.20513765568398</v>
      </c>
      <c r="K228" s="106">
        <f t="shared" si="21"/>
        <v>352.1341413337484</v>
      </c>
      <c r="L228" s="106">
        <f t="shared" si="21"/>
        <v>0</v>
      </c>
      <c r="M228" s="106">
        <f t="shared" si="21"/>
        <v>0</v>
      </c>
      <c r="N228" s="106">
        <f t="shared" si="21"/>
        <v>0</v>
      </c>
      <c r="O228" s="107">
        <f t="shared" si="21"/>
        <v>0</v>
      </c>
    </row>
    <row r="229" spans="1:247" s="23" customFormat="1" ht="32.25" thickBot="1" x14ac:dyDescent="0.3">
      <c r="A229" s="21"/>
      <c r="B229" s="61"/>
      <c r="C229" s="70"/>
      <c r="D229" s="108"/>
      <c r="E229" s="109" t="s">
        <v>613</v>
      </c>
      <c r="F229" s="106" t="str">
        <f>IF(COUNTA(F218:F227)&gt;0,IF(F227="c","c",SUM(F227:F228)),"")</f>
        <v>c</v>
      </c>
      <c r="G229" s="106" t="str">
        <f t="shared" ref="G229:O229" si="22">IF(COUNTA(G218:G227)&gt;0,IF(G227="c","c",SUM(G227:G228)),"")</f>
        <v>c</v>
      </c>
      <c r="H229" s="106" t="str">
        <f t="shared" si="22"/>
        <v>c</v>
      </c>
      <c r="I229" s="106" t="str">
        <f t="shared" si="22"/>
        <v>c</v>
      </c>
      <c r="J229" s="106" t="str">
        <f t="shared" si="22"/>
        <v>c</v>
      </c>
      <c r="K229" s="106" t="str">
        <f t="shared" si="22"/>
        <v>c</v>
      </c>
      <c r="L229" s="106" t="str">
        <f t="shared" si="22"/>
        <v>c</v>
      </c>
      <c r="M229" s="106" t="str">
        <f t="shared" si="22"/>
        <v>c</v>
      </c>
      <c r="N229" s="106" t="str">
        <f t="shared" si="22"/>
        <v>c</v>
      </c>
      <c r="O229" s="107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0"/>
      <c r="E230" s="111" t="s">
        <v>196</v>
      </c>
      <c r="F230" s="112" t="str">
        <f t="shared" ref="F230:O230" si="23">IF(F227="c","",IF(AND(IF((COUNTIF(F218:F226,"c"))&gt;0,1,0)=1,F227=""),"Please provide Not Specified (Including Confidential)",""))</f>
        <v/>
      </c>
      <c r="G230" s="112" t="str">
        <f t="shared" si="23"/>
        <v/>
      </c>
      <c r="H230" s="112" t="str">
        <f t="shared" si="23"/>
        <v/>
      </c>
      <c r="I230" s="112" t="str">
        <f t="shared" si="23"/>
        <v/>
      </c>
      <c r="J230" s="112" t="str">
        <f t="shared" si="23"/>
        <v/>
      </c>
      <c r="K230" s="112" t="str">
        <f t="shared" si="23"/>
        <v/>
      </c>
      <c r="L230" s="112" t="str">
        <f t="shared" si="23"/>
        <v/>
      </c>
      <c r="M230" s="112" t="str">
        <f t="shared" si="23"/>
        <v/>
      </c>
      <c r="N230" s="112" t="str">
        <f t="shared" si="23"/>
        <v/>
      </c>
      <c r="O230" s="113" t="str">
        <f t="shared" si="23"/>
        <v/>
      </c>
    </row>
    <row r="231" spans="1:247" s="16" customFormat="1" ht="12" thickBot="1" x14ac:dyDescent="0.3">
      <c r="A231" s="13"/>
      <c r="B231" s="15"/>
      <c r="C231" s="5"/>
      <c r="D231" s="97"/>
      <c r="E231" s="98" t="s">
        <v>614</v>
      </c>
      <c r="F231" s="99"/>
      <c r="G231" s="99"/>
      <c r="H231" s="99"/>
      <c r="I231" s="99"/>
      <c r="J231" s="99"/>
      <c r="K231" s="99"/>
      <c r="L231" s="99"/>
      <c r="M231" s="99"/>
      <c r="N231" s="99"/>
      <c r="O231" s="10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1" t="s">
        <v>615</v>
      </c>
      <c r="E232" s="102" t="s">
        <v>617</v>
      </c>
      <c r="F232" s="18">
        <v>33.639535000000002</v>
      </c>
      <c r="G232" s="18">
        <v>33.639535000000002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1" t="s">
        <v>618</v>
      </c>
      <c r="E233" s="102" t="s">
        <v>620</v>
      </c>
      <c r="F233" s="18">
        <v>1.9767049999999999</v>
      </c>
      <c r="G233" s="18">
        <v>1.9767049999999999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1" t="s">
        <v>621</v>
      </c>
      <c r="E234" s="102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1" t="s">
        <v>624</v>
      </c>
      <c r="E235" s="102" t="s">
        <v>626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1" t="s">
        <v>627</v>
      </c>
      <c r="E236" s="102" t="s">
        <v>629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6">
        <v>0</v>
      </c>
    </row>
    <row r="237" spans="1:247" s="2" customFormat="1" x14ac:dyDescent="0.25">
      <c r="A237" s="13"/>
      <c r="B237" s="25" t="s">
        <v>630</v>
      </c>
      <c r="C237" s="5" t="s">
        <v>631</v>
      </c>
      <c r="D237" s="101" t="s">
        <v>630</v>
      </c>
      <c r="E237" s="102" t="s">
        <v>632</v>
      </c>
      <c r="F237" s="18">
        <v>708.26948183239494</v>
      </c>
      <c r="G237" s="18">
        <v>691.33821452034795</v>
      </c>
      <c r="H237" s="18">
        <v>16.931267312047201</v>
      </c>
      <c r="I237" s="18">
        <v>0</v>
      </c>
      <c r="J237" s="18">
        <v>16.931267312047201</v>
      </c>
      <c r="K237" s="18">
        <v>16.931267312047201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1" t="s">
        <v>633</v>
      </c>
      <c r="E238" s="102" t="s">
        <v>635</v>
      </c>
      <c r="F238" s="18">
        <v>0.18270400000000001</v>
      </c>
      <c r="G238" s="18">
        <v>0.18270400000000001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1" t="s">
        <v>636</v>
      </c>
      <c r="E239" s="102" t="s">
        <v>638</v>
      </c>
      <c r="F239" s="18">
        <v>2378.85761167695</v>
      </c>
      <c r="G239" s="18">
        <v>2099.00265148786</v>
      </c>
      <c r="H239" s="18">
        <v>279.85496018909299</v>
      </c>
      <c r="I239" s="18">
        <v>4.6266027637037102</v>
      </c>
      <c r="J239" s="18">
        <v>275.22835742538899</v>
      </c>
      <c r="K239" s="18">
        <v>279.85496018909299</v>
      </c>
      <c r="L239" s="18">
        <v>0</v>
      </c>
      <c r="M239" s="18">
        <v>126.22576274858</v>
      </c>
      <c r="N239" s="18">
        <v>126.22576274858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1" t="s">
        <v>639</v>
      </c>
      <c r="E240" s="102" t="s">
        <v>641</v>
      </c>
      <c r="F240" s="18">
        <v>148.70048015255199</v>
      </c>
      <c r="G240" s="18">
        <v>147.597606397498</v>
      </c>
      <c r="H240" s="18">
        <v>1.10287375505427</v>
      </c>
      <c r="I240" s="18">
        <v>7.4187767591156001E-2</v>
      </c>
      <c r="J240" s="18">
        <v>1.02868598746311</v>
      </c>
      <c r="K240" s="18">
        <v>1.10287375505427</v>
      </c>
      <c r="L240" s="18">
        <v>0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1" t="s">
        <v>642</v>
      </c>
      <c r="E241" s="102" t="s">
        <v>644</v>
      </c>
      <c r="F241" s="18">
        <v>0.16070200000000001</v>
      </c>
      <c r="G241" s="18">
        <v>0.16070200000000001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1" t="s">
        <v>645</v>
      </c>
      <c r="E242" s="102" t="s">
        <v>647</v>
      </c>
      <c r="F242" s="18">
        <v>-148.72868323842599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1" t="s">
        <v>648</v>
      </c>
      <c r="E243" s="102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1" t="s">
        <v>651</v>
      </c>
      <c r="E244" s="102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1" t="s">
        <v>654</v>
      </c>
      <c r="E245" s="102" t="s">
        <v>656</v>
      </c>
      <c r="F245" s="18">
        <v>8.2285301739719596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1" t="s">
        <v>657</v>
      </c>
      <c r="E246" s="102" t="s">
        <v>659</v>
      </c>
      <c r="F246" s="18">
        <v>2.8133569999999999</v>
      </c>
      <c r="G246" s="18">
        <v>2.1740370000000002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1" t="s">
        <v>660</v>
      </c>
      <c r="E247" s="102" t="s">
        <v>662</v>
      </c>
      <c r="F247" s="18">
        <v>0.94350599999999996</v>
      </c>
      <c r="G247" s="18">
        <v>0.94350599999999996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1" t="s">
        <v>663</v>
      </c>
      <c r="E248" s="102" t="s">
        <v>665</v>
      </c>
      <c r="F248" s="18">
        <v>14563.8143029531</v>
      </c>
      <c r="G248" s="18">
        <v>14463.662420995701</v>
      </c>
      <c r="H248" s="18">
        <v>100.15188195742201</v>
      </c>
      <c r="I248" s="18">
        <v>0</v>
      </c>
      <c r="J248" s="18">
        <v>100.15188195742201</v>
      </c>
      <c r="K248" s="18">
        <v>100.15188195742201</v>
      </c>
      <c r="L248" s="18">
        <v>0</v>
      </c>
      <c r="M248" s="18">
        <v>0</v>
      </c>
      <c r="N248" s="18">
        <v>0</v>
      </c>
      <c r="O248" s="26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101" t="s">
        <v>666</v>
      </c>
      <c r="E249" s="102" t="s">
        <v>668</v>
      </c>
      <c r="F249" s="18">
        <v>2.3983954999999999</v>
      </c>
      <c r="G249" s="18">
        <v>2.1091350000000002</v>
      </c>
      <c r="H249" s="18">
        <v>0.28926049999999998</v>
      </c>
      <c r="I249" s="18">
        <v>0</v>
      </c>
      <c r="J249" s="18">
        <v>0.28926049999999998</v>
      </c>
      <c r="K249" s="18">
        <v>0.40997250000000002</v>
      </c>
      <c r="L249" s="18">
        <v>0.120712</v>
      </c>
      <c r="M249" s="18">
        <v>0</v>
      </c>
      <c r="N249" s="18">
        <v>0</v>
      </c>
      <c r="O249" s="26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101" t="s">
        <v>669</v>
      </c>
      <c r="E250" s="102" t="s">
        <v>671</v>
      </c>
      <c r="F250" s="18">
        <v>308.965224146987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1" t="s">
        <v>672</v>
      </c>
      <c r="E251" s="102" t="s">
        <v>674</v>
      </c>
      <c r="F251" s="18" t="s">
        <v>47</v>
      </c>
      <c r="G251" s="18">
        <v>0.76749500000000004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 t="s">
        <v>47</v>
      </c>
      <c r="N251" s="18" t="s">
        <v>47</v>
      </c>
      <c r="O251" s="26" t="s">
        <v>47</v>
      </c>
    </row>
    <row r="252" spans="1:15" s="2" customFormat="1" x14ac:dyDescent="0.25">
      <c r="A252" s="13"/>
      <c r="B252" s="25" t="s">
        <v>675</v>
      </c>
      <c r="C252" s="5" t="s">
        <v>676</v>
      </c>
      <c r="D252" s="101" t="s">
        <v>675</v>
      </c>
      <c r="E252" s="102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1" t="s">
        <v>678</v>
      </c>
      <c r="E253" s="102" t="s">
        <v>680</v>
      </c>
      <c r="F253" s="18">
        <v>93.721138436460706</v>
      </c>
      <c r="G253" s="18">
        <v>93.379300999999998</v>
      </c>
      <c r="H253" s="18">
        <v>0.34183743646065001</v>
      </c>
      <c r="I253" s="18">
        <v>0</v>
      </c>
      <c r="J253" s="18">
        <v>0.34183743646065001</v>
      </c>
      <c r="K253" s="18">
        <v>0.34183743646065001</v>
      </c>
      <c r="L253" s="18">
        <v>0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1" t="s">
        <v>681</v>
      </c>
      <c r="E254" s="102" t="s">
        <v>683</v>
      </c>
      <c r="F254" s="18">
        <v>1041.45683492018</v>
      </c>
      <c r="G254" s="18">
        <v>1038.0987478787399</v>
      </c>
      <c r="H254" s="18">
        <v>3.3580870414353301</v>
      </c>
      <c r="I254" s="18">
        <v>0</v>
      </c>
      <c r="J254" s="18">
        <v>3.3580870414353301</v>
      </c>
      <c r="K254" s="18">
        <v>3.3580870414353301</v>
      </c>
      <c r="L254" s="18">
        <v>0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1" t="s">
        <v>684</v>
      </c>
      <c r="E255" s="102" t="s">
        <v>686</v>
      </c>
      <c r="F255" s="18">
        <v>546.68251177669504</v>
      </c>
      <c r="G255" s="18">
        <v>545.80463554991798</v>
      </c>
      <c r="H255" s="18">
        <v>0.87787622677722799</v>
      </c>
      <c r="I255" s="18">
        <v>0</v>
      </c>
      <c r="J255" s="18">
        <v>0.87787622677722799</v>
      </c>
      <c r="K255" s="18">
        <v>0.87787622677722799</v>
      </c>
      <c r="L255" s="18">
        <v>0</v>
      </c>
      <c r="M255" s="18">
        <v>0</v>
      </c>
      <c r="N255" s="18">
        <v>0</v>
      </c>
      <c r="O255" s="26">
        <v>0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1" t="s">
        <v>687</v>
      </c>
      <c r="E256" s="104" t="s">
        <v>192</v>
      </c>
      <c r="F256" s="18" t="s">
        <v>47</v>
      </c>
      <c r="G256" s="18" t="s">
        <v>47</v>
      </c>
      <c r="H256" s="18" t="s">
        <v>47</v>
      </c>
      <c r="I256" s="18" t="s">
        <v>47</v>
      </c>
      <c r="J256" s="18" t="s">
        <v>47</v>
      </c>
      <c r="K256" s="18" t="s">
        <v>47</v>
      </c>
      <c r="L256" s="18" t="s">
        <v>47</v>
      </c>
      <c r="M256" s="18" t="s">
        <v>47</v>
      </c>
      <c r="N256" s="18" t="s">
        <v>47</v>
      </c>
      <c r="O256" s="26" t="s">
        <v>47</v>
      </c>
    </row>
    <row r="257" spans="1:247" s="23" customFormat="1" ht="31.7" customHeight="1" x14ac:dyDescent="0.25">
      <c r="A257" s="21"/>
      <c r="B257" s="60" t="s">
        <v>193</v>
      </c>
      <c r="C257" s="69"/>
      <c r="D257" s="60" t="s">
        <v>193</v>
      </c>
      <c r="E257" s="105" t="s">
        <v>194</v>
      </c>
      <c r="F257" s="106">
        <f>SUM(F232:F255)</f>
        <v>19692.082337330867</v>
      </c>
      <c r="G257" s="106">
        <f t="shared" ref="G257:O257" si="24">SUM(G232:G255)</f>
        <v>19120.837396830062</v>
      </c>
      <c r="H257" s="106">
        <f t="shared" si="24"/>
        <v>403.5473644182897</v>
      </c>
      <c r="I257" s="106">
        <f t="shared" si="24"/>
        <v>4.7007905312948663</v>
      </c>
      <c r="J257" s="106">
        <f t="shared" si="24"/>
        <v>398.84657388699458</v>
      </c>
      <c r="K257" s="106">
        <f t="shared" si="24"/>
        <v>403.66807641828967</v>
      </c>
      <c r="L257" s="106">
        <f t="shared" si="24"/>
        <v>0.120712</v>
      </c>
      <c r="M257" s="106">
        <f t="shared" si="24"/>
        <v>126.22576274858</v>
      </c>
      <c r="N257" s="106">
        <f t="shared" si="24"/>
        <v>126.22576274858</v>
      </c>
      <c r="O257" s="107">
        <f t="shared" si="24"/>
        <v>0</v>
      </c>
    </row>
    <row r="258" spans="1:247" s="23" customFormat="1" ht="32.25" thickBot="1" x14ac:dyDescent="0.3">
      <c r="A258" s="21"/>
      <c r="B258" s="61"/>
      <c r="C258" s="70"/>
      <c r="D258" s="108"/>
      <c r="E258" s="109" t="s">
        <v>689</v>
      </c>
      <c r="F258" s="106" t="str">
        <f>IF(COUNTA(F232:F256)&gt;0,IF(F256="c","c",SUM(F256:F257)),"")</f>
        <v>c</v>
      </c>
      <c r="G258" s="106" t="str">
        <f t="shared" ref="G258:O258" si="25">IF(COUNTA(G232:G256)&gt;0,IF(G256="c","c",SUM(G256:G257)),"")</f>
        <v>c</v>
      </c>
      <c r="H258" s="106" t="str">
        <f t="shared" si="25"/>
        <v>c</v>
      </c>
      <c r="I258" s="106" t="str">
        <f t="shared" si="25"/>
        <v>c</v>
      </c>
      <c r="J258" s="106" t="str">
        <f t="shared" si="25"/>
        <v>c</v>
      </c>
      <c r="K258" s="106" t="str">
        <f t="shared" si="25"/>
        <v>c</v>
      </c>
      <c r="L258" s="106" t="str">
        <f t="shared" si="25"/>
        <v>c</v>
      </c>
      <c r="M258" s="106" t="str">
        <f t="shared" si="25"/>
        <v>c</v>
      </c>
      <c r="N258" s="106" t="str">
        <f t="shared" si="25"/>
        <v>c</v>
      </c>
      <c r="O258" s="107" t="str">
        <f t="shared" si="25"/>
        <v>c</v>
      </c>
    </row>
    <row r="259" spans="1:247" s="2" customFormat="1" ht="55.5" customHeight="1" thickBot="1" x14ac:dyDescent="0.3">
      <c r="A259" s="5"/>
      <c r="B259" s="24"/>
      <c r="C259" s="5"/>
      <c r="D259" s="110"/>
      <c r="E259" s="111" t="s">
        <v>196</v>
      </c>
      <c r="F259" s="112" t="str">
        <f t="shared" ref="F259:O259" si="26">IF(F256="c","",IF(AND(IF((COUNTIF(F232:F255,"c"))&gt;0,1,0)=1,F256=""),"Please provide Not Specified (Including Confidential)",""))</f>
        <v/>
      </c>
      <c r="G259" s="112" t="str">
        <f t="shared" si="26"/>
        <v/>
      </c>
      <c r="H259" s="112" t="str">
        <f t="shared" si="26"/>
        <v/>
      </c>
      <c r="I259" s="112" t="str">
        <f t="shared" si="26"/>
        <v/>
      </c>
      <c r="J259" s="112" t="str">
        <f t="shared" si="26"/>
        <v/>
      </c>
      <c r="K259" s="112" t="str">
        <f t="shared" si="26"/>
        <v/>
      </c>
      <c r="L259" s="112" t="str">
        <f t="shared" si="26"/>
        <v/>
      </c>
      <c r="M259" s="112" t="str">
        <f t="shared" si="26"/>
        <v/>
      </c>
      <c r="N259" s="112" t="str">
        <f t="shared" si="26"/>
        <v/>
      </c>
      <c r="O259" s="113" t="str">
        <f t="shared" si="26"/>
        <v/>
      </c>
    </row>
    <row r="260" spans="1:247" s="16" customFormat="1" ht="12" thickBot="1" x14ac:dyDescent="0.3">
      <c r="A260" s="13"/>
      <c r="B260" s="15"/>
      <c r="C260" s="5"/>
      <c r="D260" s="97"/>
      <c r="E260" s="98" t="s">
        <v>690</v>
      </c>
      <c r="F260" s="99"/>
      <c r="G260" s="99"/>
      <c r="H260" s="99"/>
      <c r="I260" s="99"/>
      <c r="J260" s="99"/>
      <c r="K260" s="99"/>
      <c r="L260" s="99"/>
      <c r="M260" s="99"/>
      <c r="N260" s="99"/>
      <c r="O260" s="10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1" t="s">
        <v>691</v>
      </c>
      <c r="E261" s="102" t="s">
        <v>693</v>
      </c>
      <c r="F261" s="18">
        <v>2901.6158567840698</v>
      </c>
      <c r="G261" s="18">
        <v>1101.3962050257801</v>
      </c>
      <c r="H261" s="18">
        <v>1800.21965175829</v>
      </c>
      <c r="I261" s="18">
        <v>287.32068926418901</v>
      </c>
      <c r="J261" s="18">
        <v>1512.8989624941</v>
      </c>
      <c r="K261" s="18">
        <v>1800.2196517582961</v>
      </c>
      <c r="L261" s="18">
        <v>0</v>
      </c>
      <c r="M261" s="18">
        <v>119.012626738546</v>
      </c>
      <c r="N261" s="18">
        <v>119.012626738546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1" t="s">
        <v>694</v>
      </c>
      <c r="E262" s="102" t="s">
        <v>696</v>
      </c>
      <c r="F262" s="18">
        <v>560.51417227180104</v>
      </c>
      <c r="G262" s="18">
        <v>264.32820491952998</v>
      </c>
      <c r="H262" s="18">
        <v>296.18596735227101</v>
      </c>
      <c r="I262" s="18">
        <v>6.3225840450600002</v>
      </c>
      <c r="J262" s="18">
        <v>289.863383307211</v>
      </c>
      <c r="K262" s="18">
        <v>380.16970961227105</v>
      </c>
      <c r="L262" s="18">
        <v>83.98374226</v>
      </c>
      <c r="M262" s="18">
        <v>24.91</v>
      </c>
      <c r="N262" s="18">
        <v>24.91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1" t="s">
        <v>697</v>
      </c>
      <c r="E263" s="102" t="s">
        <v>699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1" t="s">
        <v>700</v>
      </c>
      <c r="E264" s="102" t="s">
        <v>702</v>
      </c>
      <c r="F264" s="18">
        <v>1924.4788333823101</v>
      </c>
      <c r="G264" s="18">
        <v>1612.24686104845</v>
      </c>
      <c r="H264" s="18">
        <v>312.23197233385798</v>
      </c>
      <c r="I264" s="18">
        <v>6.72309320456535</v>
      </c>
      <c r="J264" s="18">
        <v>305.50887912929198</v>
      </c>
      <c r="K264" s="18">
        <v>312.23197233385798</v>
      </c>
      <c r="L264" s="18">
        <v>0</v>
      </c>
      <c r="M264" s="18">
        <v>0</v>
      </c>
      <c r="N264" s="18">
        <v>0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1" t="s">
        <v>703</v>
      </c>
      <c r="E265" s="102" t="s">
        <v>705</v>
      </c>
      <c r="F265" s="18">
        <v>4.0554655000000004</v>
      </c>
      <c r="G265" s="18" t="s">
        <v>47</v>
      </c>
      <c r="H265" s="18" t="s">
        <v>47</v>
      </c>
      <c r="I265" s="18" t="s">
        <v>47</v>
      </c>
      <c r="J265" s="18" t="s">
        <v>47</v>
      </c>
      <c r="K265" s="18" t="s">
        <v>47</v>
      </c>
      <c r="L265" s="18" t="s">
        <v>47</v>
      </c>
      <c r="M265" s="18">
        <v>0</v>
      </c>
      <c r="N265" s="18">
        <v>0</v>
      </c>
      <c r="O265" s="26">
        <v>0</v>
      </c>
    </row>
    <row r="266" spans="1:247" s="2" customFormat="1" x14ac:dyDescent="0.25">
      <c r="A266" s="13"/>
      <c r="B266" s="25" t="s">
        <v>706</v>
      </c>
      <c r="C266" s="5" t="s">
        <v>707</v>
      </c>
      <c r="D266" s="101" t="s">
        <v>706</v>
      </c>
      <c r="E266" s="102" t="s">
        <v>708</v>
      </c>
      <c r="F266" s="18">
        <v>2245.71769845157</v>
      </c>
      <c r="G266" s="18">
        <v>2075.7146461197499</v>
      </c>
      <c r="H266" s="18">
        <v>170.00305233182701</v>
      </c>
      <c r="I266" s="18">
        <v>0</v>
      </c>
      <c r="J266" s="18">
        <v>170.00305233182701</v>
      </c>
      <c r="K266" s="18">
        <v>170.00305233182701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1" t="s">
        <v>709</v>
      </c>
      <c r="E267" s="102" t="s">
        <v>711</v>
      </c>
      <c r="F267" s="18">
        <v>3.7573972579133099</v>
      </c>
      <c r="G267" s="18">
        <v>3.4428839999999998</v>
      </c>
      <c r="H267" s="18">
        <v>0.31451325791331203</v>
      </c>
      <c r="I267" s="18">
        <v>0</v>
      </c>
      <c r="J267" s="18">
        <v>0.31451325791331203</v>
      </c>
      <c r="K267" s="18">
        <v>0.31451325791331203</v>
      </c>
      <c r="L267" s="18">
        <v>0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1" t="s">
        <v>712</v>
      </c>
      <c r="E268" s="102" t="s">
        <v>714</v>
      </c>
      <c r="F268" s="18">
        <v>3.2520368730990001</v>
      </c>
      <c r="G268" s="18">
        <v>0.73189400000000004</v>
      </c>
      <c r="H268" s="18">
        <v>2.5201428730990001</v>
      </c>
      <c r="I268" s="18">
        <v>0</v>
      </c>
      <c r="J268" s="18">
        <v>2.5201428730990001</v>
      </c>
      <c r="K268" s="18">
        <v>2.5201428730990001</v>
      </c>
      <c r="L268" s="18">
        <v>0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1" t="s">
        <v>715</v>
      </c>
      <c r="E269" s="104" t="s">
        <v>192</v>
      </c>
      <c r="F269" s="18">
        <v>0</v>
      </c>
      <c r="G269" s="18" t="s">
        <v>47</v>
      </c>
      <c r="H269" s="18" t="s">
        <v>47</v>
      </c>
      <c r="I269" s="18" t="s">
        <v>47</v>
      </c>
      <c r="J269" s="18" t="s">
        <v>47</v>
      </c>
      <c r="K269" s="18" t="s">
        <v>47</v>
      </c>
      <c r="L269" s="18" t="s">
        <v>47</v>
      </c>
      <c r="M269" s="18">
        <v>0</v>
      </c>
      <c r="N269" s="18">
        <v>0</v>
      </c>
      <c r="O269" s="26">
        <v>0</v>
      </c>
    </row>
    <row r="270" spans="1:247" s="23" customFormat="1" ht="31.7" customHeight="1" x14ac:dyDescent="0.25">
      <c r="A270" s="21"/>
      <c r="B270" s="60" t="s">
        <v>193</v>
      </c>
      <c r="C270" s="69"/>
      <c r="D270" s="60" t="s">
        <v>193</v>
      </c>
      <c r="E270" s="105" t="s">
        <v>194</v>
      </c>
      <c r="F270" s="106">
        <f>SUM(F261:F268)</f>
        <v>7643.3914605207628</v>
      </c>
      <c r="G270" s="106">
        <f t="shared" ref="G270:O270" si="27">SUM(G261:G268)</f>
        <v>5057.8606951135098</v>
      </c>
      <c r="H270" s="106">
        <f t="shared" si="27"/>
        <v>2581.475299907258</v>
      </c>
      <c r="I270" s="106">
        <f t="shared" si="27"/>
        <v>300.3663665138144</v>
      </c>
      <c r="J270" s="106">
        <f t="shared" si="27"/>
        <v>2281.1089333934424</v>
      </c>
      <c r="K270" s="106">
        <f t="shared" si="27"/>
        <v>2665.4590421672642</v>
      </c>
      <c r="L270" s="106">
        <f t="shared" si="27"/>
        <v>83.98374226</v>
      </c>
      <c r="M270" s="106">
        <f t="shared" si="27"/>
        <v>143.922626738546</v>
      </c>
      <c r="N270" s="106">
        <f t="shared" si="27"/>
        <v>143.922626738546</v>
      </c>
      <c r="O270" s="107">
        <f t="shared" si="27"/>
        <v>0</v>
      </c>
    </row>
    <row r="271" spans="1:247" s="23" customFormat="1" ht="21.75" thickBot="1" x14ac:dyDescent="0.3">
      <c r="A271" s="21"/>
      <c r="B271" s="61"/>
      <c r="C271" s="70"/>
      <c r="D271" s="108"/>
      <c r="E271" s="109" t="s">
        <v>717</v>
      </c>
      <c r="F271" s="106">
        <f>IF(COUNTA(F261:F269)&gt;0,IF(F269="c","c",SUM(F269:F270)),"")</f>
        <v>7643.3914605207628</v>
      </c>
      <c r="G271" s="106" t="str">
        <f t="shared" ref="G271:O271" si="28">IF(COUNTA(G261:G269)&gt;0,IF(G269="c","c",SUM(G269:G270)),"")</f>
        <v>c</v>
      </c>
      <c r="H271" s="106" t="str">
        <f t="shared" si="28"/>
        <v>c</v>
      </c>
      <c r="I271" s="106" t="str">
        <f t="shared" si="28"/>
        <v>c</v>
      </c>
      <c r="J271" s="106" t="str">
        <f t="shared" si="28"/>
        <v>c</v>
      </c>
      <c r="K271" s="106" t="str">
        <f t="shared" si="28"/>
        <v>c</v>
      </c>
      <c r="L271" s="106" t="str">
        <f t="shared" si="28"/>
        <v>c</v>
      </c>
      <c r="M271" s="106">
        <f t="shared" si="28"/>
        <v>143.922626738546</v>
      </c>
      <c r="N271" s="106">
        <f t="shared" si="28"/>
        <v>143.922626738546</v>
      </c>
      <c r="O271" s="107">
        <f t="shared" si="28"/>
        <v>0</v>
      </c>
    </row>
    <row r="272" spans="1:247" s="2" customFormat="1" ht="55.5" customHeight="1" thickBot="1" x14ac:dyDescent="0.3">
      <c r="A272" s="5"/>
      <c r="B272" s="24"/>
      <c r="C272" s="5"/>
      <c r="D272" s="110"/>
      <c r="E272" s="111" t="s">
        <v>196</v>
      </c>
      <c r="F272" s="112" t="str">
        <f t="shared" ref="F272:O272" si="29">IF(F269="c","",IF(AND(IF((COUNTIF(F261:F268,"c"))&gt;0,1,0)=1,F269=""),"Please provide Not Specified (Including Confidential)",""))</f>
        <v/>
      </c>
      <c r="G272" s="112" t="str">
        <f t="shared" si="29"/>
        <v/>
      </c>
      <c r="H272" s="112" t="str">
        <f t="shared" si="29"/>
        <v/>
      </c>
      <c r="I272" s="112" t="str">
        <f t="shared" si="29"/>
        <v/>
      </c>
      <c r="J272" s="112" t="str">
        <f t="shared" si="29"/>
        <v/>
      </c>
      <c r="K272" s="112" t="str">
        <f t="shared" si="29"/>
        <v/>
      </c>
      <c r="L272" s="112" t="str">
        <f t="shared" si="29"/>
        <v/>
      </c>
      <c r="M272" s="112" t="str">
        <f t="shared" si="29"/>
        <v/>
      </c>
      <c r="N272" s="112" t="str">
        <f t="shared" si="29"/>
        <v/>
      </c>
      <c r="O272" s="113" t="str">
        <f t="shared" si="29"/>
        <v/>
      </c>
    </row>
    <row r="273" spans="1:247" s="16" customFormat="1" ht="12" thickBot="1" x14ac:dyDescent="0.3">
      <c r="A273" s="13"/>
      <c r="B273" s="15"/>
      <c r="C273" s="5"/>
      <c r="D273" s="97"/>
      <c r="E273" s="98" t="s">
        <v>718</v>
      </c>
      <c r="F273" s="99"/>
      <c r="G273" s="99"/>
      <c r="H273" s="99"/>
      <c r="I273" s="99"/>
      <c r="J273" s="99"/>
      <c r="K273" s="99"/>
      <c r="L273" s="99"/>
      <c r="M273" s="99"/>
      <c r="N273" s="99"/>
      <c r="O273" s="10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1" t="s">
        <v>719</v>
      </c>
      <c r="E274" s="102" t="s">
        <v>721</v>
      </c>
      <c r="F274" s="18">
        <v>0.16534699999999999</v>
      </c>
      <c r="G274" s="18">
        <v>0.16534699999999999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1" t="s">
        <v>722</v>
      </c>
      <c r="E275" s="102" t="s">
        <v>724</v>
      </c>
      <c r="F275" s="18">
        <v>43.7959338293835</v>
      </c>
      <c r="G275" s="18">
        <v>13.965926342760699</v>
      </c>
      <c r="H275" s="18">
        <v>29.830007486622801</v>
      </c>
      <c r="I275" s="18">
        <v>4.1874873262563998E-2</v>
      </c>
      <c r="J275" s="18">
        <v>29.7881326133603</v>
      </c>
      <c r="K275" s="18">
        <v>29.830007486622801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1" t="s">
        <v>725</v>
      </c>
      <c r="E276" s="102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1" t="s">
        <v>728</v>
      </c>
      <c r="E277" s="102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1" t="s">
        <v>731</v>
      </c>
      <c r="E278" s="102" t="s">
        <v>733</v>
      </c>
      <c r="F278" s="18">
        <v>7.5380000000000004E-3</v>
      </c>
      <c r="G278" s="18">
        <v>7.5380000000000004E-3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1" t="s">
        <v>734</v>
      </c>
      <c r="E279" s="102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1" t="s">
        <v>737</v>
      </c>
      <c r="E280" s="102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1" t="s">
        <v>740</v>
      </c>
      <c r="E281" s="102" t="s">
        <v>742</v>
      </c>
      <c r="F281" s="18">
        <v>2.92E-4</v>
      </c>
      <c r="G281" s="18">
        <v>2.92E-4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1" t="s">
        <v>743</v>
      </c>
      <c r="E282" s="102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6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101" t="s">
        <v>746</v>
      </c>
      <c r="E283" s="102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1" t="s">
        <v>749</v>
      </c>
      <c r="E284" s="102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1" t="s">
        <v>752</v>
      </c>
      <c r="E285" s="102" t="s">
        <v>754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6">
        <v>0</v>
      </c>
    </row>
    <row r="286" spans="1:247" s="2" customFormat="1" x14ac:dyDescent="0.25">
      <c r="A286" s="13"/>
      <c r="B286" s="25" t="s">
        <v>755</v>
      </c>
      <c r="C286" s="5" t="s">
        <v>756</v>
      </c>
      <c r="D286" s="101" t="s">
        <v>755</v>
      </c>
      <c r="E286" s="102" t="s">
        <v>757</v>
      </c>
      <c r="F286" s="18">
        <v>48.264718907518798</v>
      </c>
      <c r="G286" s="18">
        <v>40.176996595777702</v>
      </c>
      <c r="H286" s="18">
        <v>8.0877223117410892</v>
      </c>
      <c r="I286" s="18">
        <v>0</v>
      </c>
      <c r="J286" s="18">
        <v>8.0877223117410892</v>
      </c>
      <c r="K286" s="18">
        <v>8.0877223117410892</v>
      </c>
      <c r="L286" s="18">
        <v>0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1" t="s">
        <v>758</v>
      </c>
      <c r="E287" s="102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1" t="s">
        <v>761</v>
      </c>
      <c r="E288" s="102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1" t="s">
        <v>764</v>
      </c>
      <c r="E289" s="102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1" t="s">
        <v>767</v>
      </c>
      <c r="E290" s="102" t="s">
        <v>769</v>
      </c>
      <c r="F290" s="18">
        <v>67.287308405963699</v>
      </c>
      <c r="G290" s="18">
        <v>65.759139364054207</v>
      </c>
      <c r="H290" s="18">
        <v>1.52816904190949</v>
      </c>
      <c r="I290" s="18">
        <v>0</v>
      </c>
      <c r="J290" s="18">
        <v>1.52816904190949</v>
      </c>
      <c r="K290" s="18">
        <v>1.52816904190949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1" t="s">
        <v>770</v>
      </c>
      <c r="E291" s="102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1" t="s">
        <v>773</v>
      </c>
      <c r="E292" s="102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1" t="s">
        <v>776</v>
      </c>
      <c r="E293" s="102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1" t="s">
        <v>779</v>
      </c>
      <c r="E294" s="102" t="s">
        <v>781</v>
      </c>
      <c r="F294" s="18">
        <v>4.2678000000000001E-2</v>
      </c>
      <c r="G294" s="18">
        <v>4.2678000000000001E-2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1" t="s">
        <v>782</v>
      </c>
      <c r="E295" s="102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1" t="s">
        <v>785</v>
      </c>
      <c r="E296" s="102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1" t="s">
        <v>788</v>
      </c>
      <c r="E297" s="102" t="s">
        <v>790</v>
      </c>
      <c r="F297" s="18">
        <v>4.4218623351357804</v>
      </c>
      <c r="G297" s="18" t="s">
        <v>47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>
        <v>0</v>
      </c>
      <c r="N297" s="18">
        <v>0</v>
      </c>
      <c r="O297" s="26">
        <v>0</v>
      </c>
    </row>
    <row r="298" spans="1:15" s="2" customFormat="1" x14ac:dyDescent="0.25">
      <c r="A298" s="13"/>
      <c r="B298" s="25" t="s">
        <v>791</v>
      </c>
      <c r="C298" s="5" t="s">
        <v>792</v>
      </c>
      <c r="D298" s="101" t="s">
        <v>791</v>
      </c>
      <c r="E298" s="102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1" t="s">
        <v>794</v>
      </c>
      <c r="E299" s="102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1" t="s">
        <v>797</v>
      </c>
      <c r="E300" s="102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1" t="s">
        <v>800</v>
      </c>
      <c r="E301" s="102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1" t="s">
        <v>803</v>
      </c>
      <c r="E302" s="102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1" t="s">
        <v>806</v>
      </c>
      <c r="E303" s="102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1" t="s">
        <v>809</v>
      </c>
      <c r="E304" s="102" t="s">
        <v>811</v>
      </c>
      <c r="F304" s="18">
        <v>5.9277000000000003E-2</v>
      </c>
      <c r="G304" s="18">
        <v>5.9277000000000003E-2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1" t="s">
        <v>812</v>
      </c>
      <c r="E305" s="102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1" t="s">
        <v>815</v>
      </c>
      <c r="E306" s="104" t="s">
        <v>192</v>
      </c>
      <c r="F306" s="18">
        <v>0</v>
      </c>
      <c r="G306" s="18" t="s">
        <v>47</v>
      </c>
      <c r="H306" s="18" t="s">
        <v>47</v>
      </c>
      <c r="I306" s="18" t="s">
        <v>47</v>
      </c>
      <c r="J306" s="18" t="s">
        <v>47</v>
      </c>
      <c r="K306" s="18" t="s">
        <v>47</v>
      </c>
      <c r="L306" s="18" t="s">
        <v>47</v>
      </c>
      <c r="M306" s="18">
        <v>0</v>
      </c>
      <c r="N306" s="18">
        <v>0</v>
      </c>
      <c r="O306" s="26">
        <v>0</v>
      </c>
    </row>
    <row r="307" spans="1:247" s="23" customFormat="1" ht="31.7" customHeight="1" x14ac:dyDescent="0.25">
      <c r="A307" s="21"/>
      <c r="B307" s="60" t="s">
        <v>193</v>
      </c>
      <c r="C307" s="69"/>
      <c r="D307" s="60" t="s">
        <v>193</v>
      </c>
      <c r="E307" s="105" t="s">
        <v>194</v>
      </c>
      <c r="F307" s="106">
        <f>SUM(F274:F305)</f>
        <v>164.04495547800178</v>
      </c>
      <c r="G307" s="106">
        <f t="shared" ref="G307:O307" si="30">SUM(G274:G305)</f>
        <v>120.1771943025926</v>
      </c>
      <c r="H307" s="106">
        <f t="shared" si="30"/>
        <v>39.445898840273387</v>
      </c>
      <c r="I307" s="106">
        <f t="shared" si="30"/>
        <v>4.1874873262563998E-2</v>
      </c>
      <c r="J307" s="106">
        <f t="shared" si="30"/>
        <v>39.404023967010886</v>
      </c>
      <c r="K307" s="106">
        <f t="shared" si="30"/>
        <v>39.445898840273387</v>
      </c>
      <c r="L307" s="106">
        <f t="shared" si="30"/>
        <v>0</v>
      </c>
      <c r="M307" s="106">
        <f t="shared" si="30"/>
        <v>0</v>
      </c>
      <c r="N307" s="106">
        <f t="shared" si="30"/>
        <v>0</v>
      </c>
      <c r="O307" s="107">
        <f t="shared" si="30"/>
        <v>0</v>
      </c>
    </row>
    <row r="308" spans="1:247" s="23" customFormat="1" ht="32.25" thickBot="1" x14ac:dyDescent="0.3">
      <c r="A308" s="21"/>
      <c r="B308" s="61"/>
      <c r="C308" s="70"/>
      <c r="D308" s="108"/>
      <c r="E308" s="109" t="s">
        <v>817</v>
      </c>
      <c r="F308" s="106">
        <f>IF(COUNTA(F274:F306)&gt;0,IF(F306="c","c",SUM(F306:F307)),"")</f>
        <v>164.04495547800178</v>
      </c>
      <c r="G308" s="106" t="str">
        <f t="shared" ref="G308:O308" si="31">IF(COUNTA(G274:G306)&gt;0,IF(G306="c","c",SUM(G306:G307)),"")</f>
        <v>c</v>
      </c>
      <c r="H308" s="106" t="str">
        <f t="shared" si="31"/>
        <v>c</v>
      </c>
      <c r="I308" s="106" t="str">
        <f t="shared" si="31"/>
        <v>c</v>
      </c>
      <c r="J308" s="106" t="str">
        <f t="shared" si="31"/>
        <v>c</v>
      </c>
      <c r="K308" s="106" t="str">
        <f t="shared" si="31"/>
        <v>c</v>
      </c>
      <c r="L308" s="106" t="str">
        <f t="shared" si="31"/>
        <v>c</v>
      </c>
      <c r="M308" s="106">
        <f t="shared" si="31"/>
        <v>0</v>
      </c>
      <c r="N308" s="106">
        <f t="shared" si="31"/>
        <v>0</v>
      </c>
      <c r="O308" s="107">
        <f t="shared" si="31"/>
        <v>0</v>
      </c>
    </row>
    <row r="309" spans="1:247" s="2" customFormat="1" ht="55.5" customHeight="1" thickBot="1" x14ac:dyDescent="0.3">
      <c r="A309" s="5"/>
      <c r="B309" s="24"/>
      <c r="C309" s="5"/>
      <c r="D309" s="110"/>
      <c r="E309" s="111" t="s">
        <v>196</v>
      </c>
      <c r="F309" s="112" t="str">
        <f>IF(F306="c","",IF(AND(IF((COUNTIF(F274:F305,"c"))&gt;0,1,0)=1,F306=""),"Please provide Not Specified (Including Confidential)",""))</f>
        <v/>
      </c>
      <c r="G309" s="112" t="str">
        <f t="shared" ref="G309:O309" si="32">IF(G306="c","",IF(AND(IF((COUNTIF(G274:G305,"c"))&gt;0,1,0)=1,G306=""),"Please provide Not Specified (Including Confidential)",""))</f>
        <v/>
      </c>
      <c r="H309" s="112" t="str">
        <f t="shared" si="32"/>
        <v/>
      </c>
      <c r="I309" s="112" t="str">
        <f t="shared" si="32"/>
        <v/>
      </c>
      <c r="J309" s="112" t="str">
        <f t="shared" si="32"/>
        <v/>
      </c>
      <c r="K309" s="112" t="str">
        <f t="shared" si="32"/>
        <v/>
      </c>
      <c r="L309" s="112" t="str">
        <f t="shared" si="32"/>
        <v/>
      </c>
      <c r="M309" s="112" t="str">
        <f t="shared" si="32"/>
        <v/>
      </c>
      <c r="N309" s="112" t="str">
        <f t="shared" si="32"/>
        <v/>
      </c>
      <c r="O309" s="113" t="str">
        <f t="shared" si="32"/>
        <v/>
      </c>
    </row>
    <row r="310" spans="1:247" s="16" customFormat="1" ht="12" thickBot="1" x14ac:dyDescent="0.3">
      <c r="A310" s="13"/>
      <c r="B310" s="15"/>
      <c r="C310" s="5"/>
      <c r="D310" s="97"/>
      <c r="E310" s="98" t="s">
        <v>818</v>
      </c>
      <c r="F310" s="99"/>
      <c r="G310" s="99"/>
      <c r="H310" s="99"/>
      <c r="I310" s="99"/>
      <c r="J310" s="99"/>
      <c r="K310" s="99"/>
      <c r="L310" s="99"/>
      <c r="M310" s="99"/>
      <c r="N310" s="99"/>
      <c r="O310" s="10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1" t="s">
        <v>821</v>
      </c>
      <c r="E311" s="104" t="s">
        <v>822</v>
      </c>
      <c r="F311" s="18">
        <v>1182.911675604191</v>
      </c>
      <c r="G311" s="18">
        <v>9739.4019180692067</v>
      </c>
      <c r="H311" s="18">
        <v>3143.2579851675059</v>
      </c>
      <c r="I311" s="18">
        <v>1537.7626732487029</v>
      </c>
      <c r="J311" s="18">
        <v>1605.495311918758</v>
      </c>
      <c r="K311" s="18">
        <v>3352.6621930814267</v>
      </c>
      <c r="L311" s="18">
        <v>209.40420791398495</v>
      </c>
      <c r="M311" s="18">
        <v>1.0913936421275139E-11</v>
      </c>
      <c r="N311" s="18">
        <v>7.2759576141834259E-12</v>
      </c>
      <c r="O311" s="26">
        <v>-2.2737367544323206E-13</v>
      </c>
    </row>
    <row r="312" spans="1:247" s="23" customFormat="1" ht="97.5" customHeight="1" thickBot="1" x14ac:dyDescent="0.3">
      <c r="A312" s="34"/>
      <c r="B312" s="35"/>
      <c r="C312" s="36"/>
      <c r="D312" s="114"/>
      <c r="E312" s="111" t="s">
        <v>196</v>
      </c>
      <c r="F312" s="115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5" t="str">
        <f t="shared" si="33"/>
        <v/>
      </c>
      <c r="H312" s="115" t="str">
        <f t="shared" si="33"/>
        <v/>
      </c>
      <c r="I312" s="115" t="str">
        <f t="shared" si="33"/>
        <v/>
      </c>
      <c r="J312" s="115" t="str">
        <f t="shared" si="33"/>
        <v/>
      </c>
      <c r="K312" s="115" t="str">
        <f t="shared" si="33"/>
        <v/>
      </c>
      <c r="L312" s="115" t="str">
        <f t="shared" si="33"/>
        <v/>
      </c>
      <c r="M312" s="115" t="str">
        <f t="shared" si="33"/>
        <v/>
      </c>
      <c r="N312" s="115" t="str">
        <f t="shared" si="33"/>
        <v/>
      </c>
      <c r="O312" s="116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17"/>
      <c r="E313" s="98" t="s">
        <v>823</v>
      </c>
      <c r="F313" s="118"/>
      <c r="G313" s="118"/>
      <c r="H313" s="118"/>
      <c r="I313" s="118"/>
      <c r="J313" s="118"/>
      <c r="K313" s="118"/>
      <c r="L313" s="118"/>
      <c r="M313" s="118"/>
      <c r="N313" s="118"/>
      <c r="O313" s="11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56" t="s">
        <v>193</v>
      </c>
      <c r="C314" s="71"/>
      <c r="D314" s="60" t="s">
        <v>193</v>
      </c>
      <c r="E314" s="120" t="s">
        <v>818</v>
      </c>
      <c r="F314" s="106">
        <f>F311</f>
        <v>1182.911675604191</v>
      </c>
      <c r="G314" s="106">
        <f t="shared" ref="G314:O314" si="34">G311</f>
        <v>9739.4019180692067</v>
      </c>
      <c r="H314" s="106">
        <f t="shared" si="34"/>
        <v>3143.2579851675059</v>
      </c>
      <c r="I314" s="106">
        <f t="shared" si="34"/>
        <v>1537.7626732487029</v>
      </c>
      <c r="J314" s="106">
        <f t="shared" si="34"/>
        <v>1605.495311918758</v>
      </c>
      <c r="K314" s="106">
        <f t="shared" si="34"/>
        <v>3352.6621930814267</v>
      </c>
      <c r="L314" s="106">
        <f t="shared" si="34"/>
        <v>209.40420791398495</v>
      </c>
      <c r="M314" s="106">
        <f t="shared" si="34"/>
        <v>1.0913936421275139E-11</v>
      </c>
      <c r="N314" s="106">
        <f t="shared" si="34"/>
        <v>7.2759576141834259E-12</v>
      </c>
      <c r="O314" s="107">
        <f t="shared" si="34"/>
        <v>-2.2737367544323206E-13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57"/>
      <c r="C315" s="71"/>
      <c r="D315" s="60"/>
      <c r="E315" s="105" t="s">
        <v>824</v>
      </c>
      <c r="F315" s="106">
        <f t="shared" ref="F315:O315" si="35">SUM(F10:F37,F38:F62,F68:F72,F78:F131,F137:F146,F152:F180,F186:F199,F205:F212,F218:F226,F232:F255,F261:F268,F274:F305)</f>
        <v>392727.43346196681</v>
      </c>
      <c r="G315" s="106">
        <f t="shared" si="35"/>
        <v>325683.01712972287</v>
      </c>
      <c r="H315" s="106">
        <f t="shared" si="35"/>
        <v>55344.668104612494</v>
      </c>
      <c r="I315" s="106">
        <f t="shared" si="35"/>
        <v>5691.3641912927778</v>
      </c>
      <c r="J315" s="106">
        <f t="shared" si="35"/>
        <v>49653.303913319738</v>
      </c>
      <c r="K315" s="106">
        <f t="shared" si="35"/>
        <v>66246.908021080366</v>
      </c>
      <c r="L315" s="106">
        <f t="shared" si="35"/>
        <v>10902.239916467855</v>
      </c>
      <c r="M315" s="106">
        <f t="shared" si="35"/>
        <v>25086.323442626941</v>
      </c>
      <c r="N315" s="106">
        <f t="shared" si="35"/>
        <v>26419.464502626943</v>
      </c>
      <c r="O315" s="107">
        <f t="shared" si="35"/>
        <v>1333.1410600000002</v>
      </c>
    </row>
    <row r="316" spans="1:247" s="23" customFormat="1" ht="32.25" thickBot="1" x14ac:dyDescent="0.3">
      <c r="A316" s="21"/>
      <c r="B316" s="58"/>
      <c r="C316" s="71"/>
      <c r="D316" s="121"/>
      <c r="E316" s="122" t="s">
        <v>825</v>
      </c>
      <c r="F316" s="123">
        <f t="shared" ref="F316:O316" si="36">IF(COUNTA(F10:F37,F38:F63,F68:F73,F78:F132,F137:F147,F152:F181,F186:F200,F205:F213,F218:F227,F232:F256,F261:F269,F274:F306,F311)&gt;0,SUM(F314:F315),"")</f>
        <v>393910.34513757098</v>
      </c>
      <c r="G316" s="123">
        <f t="shared" si="36"/>
        <v>335422.41904779209</v>
      </c>
      <c r="H316" s="123">
        <f t="shared" si="36"/>
        <v>58487.926089779998</v>
      </c>
      <c r="I316" s="123">
        <f t="shared" si="36"/>
        <v>7229.1268645414802</v>
      </c>
      <c r="J316" s="123">
        <f t="shared" si="36"/>
        <v>51258.799225238494</v>
      </c>
      <c r="K316" s="123">
        <f t="shared" si="36"/>
        <v>69599.570214161795</v>
      </c>
      <c r="L316" s="123">
        <f t="shared" si="36"/>
        <v>11111.644124381841</v>
      </c>
      <c r="M316" s="123">
        <f t="shared" si="36"/>
        <v>25086.323442626952</v>
      </c>
      <c r="N316" s="123">
        <f t="shared" si="36"/>
        <v>26419.46450262695</v>
      </c>
      <c r="O316" s="124">
        <f t="shared" si="36"/>
        <v>1333.1410599999999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6" priority="6" stopIfTrue="1">
      <formula>AND(F311&lt;&gt;F314,F314&lt;&gt;0)</formula>
    </cfRule>
  </conditionalFormatting>
  <conditionalFormatting sqref="M265:O265">
    <cfRule type="expression" dxfId="5" priority="4">
      <formula>AND(M265&lt;&gt;"",M265&lt;&gt;0)</formula>
    </cfRule>
  </conditionalFormatting>
  <conditionalFormatting sqref="E168:O168">
    <cfRule type="expression" dxfId="3" priority="2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46BB2767-6916-4AEF-8CDA-C3D201456718}">
            <xm:f>AND($E10='G:\UFS\1_ОПИ\Свод остатков по прямым инвестициям\!Сводные данные\3 Отчеты\CDIS\20170101\[Template_CDIS.xlsx]Index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 M265:O265</xm:sqref>
        </x14:conditionalFormatting>
        <x14:conditionalFormatting xmlns:xm="http://schemas.microsoft.com/office/excel/2006/main">
          <x14:cfRule type="expression" priority="1" id="{8D615EF3-5E86-4F6A-939E-193332A16640}">
            <xm:f>AND($E265='G:\UFS\1_ОПИ\Свод остатков по прямым инвестициям\!Сводные данные\3 Отчеты\CDIS\20170101\[Template_CDIS.xlsx]Index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F265:L265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2020-09-07T12:25:45Z</dcterms:created>
  <dcterms:modified xsi:type="dcterms:W3CDTF">2020-09-15T11:06:38Z</dcterms:modified>
</cp:coreProperties>
</file>