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2"/>
  </bookViews>
  <sheets>
    <sheet name="OUT_1RUS" sheetId="42" r:id="rId1"/>
    <sheet name="OUT_4RUS" sheetId="43" r:id="rId2"/>
    <sheet name="Complementary_Inf_Rus" sheetId="44" r:id="rId3"/>
    <sheet name="General_Checks" sheetId="27" state="hidden" r:id="rId4"/>
    <sheet name="OUT_1" sheetId="2" r:id="rId5"/>
    <sheet name="OUT_1_Check" sheetId="19" state="hidden" r:id="rId6"/>
    <sheet name="OUT_2_Check" sheetId="21" state="hidden" r:id="rId7"/>
    <sheet name="OUT_3_Check" sheetId="22" state="hidden" r:id="rId8"/>
    <sheet name="OUT_4" sheetId="14" r:id="rId9"/>
    <sheet name="Complementary_Inf" sheetId="39" r:id="rId10"/>
    <sheet name="OUT_4_Check" sheetId="28" state="hidden" r:id="rId11"/>
    <sheet name="CDS_Check" sheetId="36" state="hidden" r:id="rId12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9">Complementary_Inf!$A$1:$E$19</definedName>
    <definedName name="_xlnm.Print_Area" localSheetId="2">Complementary_Inf_Rus!$A$1:$E$19</definedName>
    <definedName name="_xlnm.Print_Area" localSheetId="4">OUT_1!$A$1:$AS$55</definedName>
    <definedName name="_xlnm.Print_Area" localSheetId="5">OUT_1_Check!$A$1:$AJ$56</definedName>
    <definedName name="_xlnm.Print_Area" localSheetId="0">OUT_1RUS!$A$1:$AS$55</definedName>
    <definedName name="_xlnm.Print_Area" localSheetId="6">OUT_2_Check!#REF!</definedName>
    <definedName name="_xlnm.Print_Area" localSheetId="7">OUT_3_Check!$A$1:$O$43</definedName>
    <definedName name="_xlnm.Print_Area" localSheetId="8">OUT_4!$A$1:$P$37</definedName>
    <definedName name="_xlnm.Print_Area" localSheetId="10">OUT_4_Check!$A$1:$S$38</definedName>
    <definedName name="_xlnm.Print_Area" localSheetId="1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AS18" i="2" s="1"/>
  <c r="G18" i="2"/>
  <c r="G19" i="19" s="1"/>
  <c r="H18" i="2"/>
  <c r="H46" i="2" s="1"/>
  <c r="H47" i="19" s="1"/>
  <c r="I18" i="2"/>
  <c r="J18" i="2"/>
  <c r="K18" i="2"/>
  <c r="L18" i="2"/>
  <c r="M18" i="2"/>
  <c r="N18" i="2"/>
  <c r="O18" i="2"/>
  <c r="O19" i="19" s="1"/>
  <c r="P18" i="2"/>
  <c r="P46" i="2" s="1"/>
  <c r="P47" i="19" s="1"/>
  <c r="Q18" i="2"/>
  <c r="R18" i="2"/>
  <c r="S18" i="2"/>
  <c r="T18" i="2"/>
  <c r="U18" i="2"/>
  <c r="V18" i="2"/>
  <c r="W18" i="2"/>
  <c r="W19" i="19" s="1"/>
  <c r="X18" i="2"/>
  <c r="X46" i="2" s="1"/>
  <c r="X47" i="19" s="1"/>
  <c r="Y18" i="2"/>
  <c r="Z18" i="2"/>
  <c r="AA18" i="2"/>
  <c r="AB18" i="2"/>
  <c r="AC18" i="2"/>
  <c r="AD18" i="2"/>
  <c r="AE18" i="2"/>
  <c r="AE19" i="19" s="1"/>
  <c r="AF18" i="2"/>
  <c r="AF46" i="2" s="1"/>
  <c r="AF47" i="19" s="1"/>
  <c r="AG18" i="2"/>
  <c r="AH18" i="2"/>
  <c r="AI18" i="2"/>
  <c r="AJ18" i="2"/>
  <c r="AK18" i="2"/>
  <c r="AL18" i="2"/>
  <c r="AM18" i="2"/>
  <c r="AM19" i="19" s="1"/>
  <c r="AN18" i="2"/>
  <c r="AN46" i="2" s="1"/>
  <c r="AN47" i="19" s="1"/>
  <c r="AO18" i="2"/>
  <c r="AP18" i="2"/>
  <c r="AQ18" i="2"/>
  <c r="AR18" i="2"/>
  <c r="AS22" i="2"/>
  <c r="AS23" i="19" s="1"/>
  <c r="AS23" i="2"/>
  <c r="G21" i="28" s="1"/>
  <c r="AS24" i="2"/>
  <c r="D25" i="2"/>
  <c r="E25" i="2"/>
  <c r="F25" i="2"/>
  <c r="G25" i="2"/>
  <c r="H25" i="2"/>
  <c r="AS25" i="2" s="1"/>
  <c r="AS26" i="19" s="1"/>
  <c r="I25" i="2"/>
  <c r="I26" i="19" s="1"/>
  <c r="J25" i="2"/>
  <c r="J26" i="19" s="1"/>
  <c r="K25" i="2"/>
  <c r="L25" i="2"/>
  <c r="M25" i="2"/>
  <c r="N25" i="2"/>
  <c r="O25" i="2"/>
  <c r="P25" i="2"/>
  <c r="Q25" i="2"/>
  <c r="Q26" i="19" s="1"/>
  <c r="R25" i="2"/>
  <c r="R26" i="19" s="1"/>
  <c r="S25" i="2"/>
  <c r="T25" i="2"/>
  <c r="U25" i="2"/>
  <c r="V25" i="2"/>
  <c r="W25" i="2"/>
  <c r="X25" i="2"/>
  <c r="Y25" i="2"/>
  <c r="Y26" i="19" s="1"/>
  <c r="Z25" i="2"/>
  <c r="Z26" i="19" s="1"/>
  <c r="AA25" i="2"/>
  <c r="AB25" i="2"/>
  <c r="AC25" i="2"/>
  <c r="AD25" i="2"/>
  <c r="AE25" i="2"/>
  <c r="AF25" i="2"/>
  <c r="AG25" i="2"/>
  <c r="AG26" i="19" s="1"/>
  <c r="AH25" i="2"/>
  <c r="AH26" i="19" s="1"/>
  <c r="AI25" i="2"/>
  <c r="AJ25" i="2"/>
  <c r="AK25" i="2"/>
  <c r="AL25" i="2"/>
  <c r="AM25" i="2"/>
  <c r="AN25" i="2"/>
  <c r="AO25" i="2"/>
  <c r="AO26" i="19" s="1"/>
  <c r="AP25" i="2"/>
  <c r="AP26" i="19" s="1"/>
  <c r="AQ25" i="2"/>
  <c r="AR25" i="2"/>
  <c r="AS29" i="2"/>
  <c r="AS30" i="2"/>
  <c r="AS31" i="2"/>
  <c r="D32" i="2"/>
  <c r="D33" i="19" s="1"/>
  <c r="E32" i="2"/>
  <c r="E32" i="42" s="1"/>
  <c r="E33" i="42" s="1"/>
  <c r="F32" i="2"/>
  <c r="G32" i="2"/>
  <c r="H32" i="2"/>
  <c r="I32" i="2"/>
  <c r="J32" i="2"/>
  <c r="K32" i="2"/>
  <c r="L32" i="2"/>
  <c r="L33" i="19" s="1"/>
  <c r="M32" i="2"/>
  <c r="M32" i="42" s="1"/>
  <c r="N32" i="2"/>
  <c r="O32" i="2"/>
  <c r="P32" i="2"/>
  <c r="Q32" i="2"/>
  <c r="R32" i="2"/>
  <c r="S32" i="2"/>
  <c r="T32" i="2"/>
  <c r="T33" i="19" s="1"/>
  <c r="U32" i="2"/>
  <c r="U33" i="19" s="1"/>
  <c r="V32" i="2"/>
  <c r="W32" i="2"/>
  <c r="X32" i="2"/>
  <c r="Y32" i="2"/>
  <c r="Z32" i="2"/>
  <c r="AA32" i="2"/>
  <c r="AB32" i="2"/>
  <c r="AB33" i="19" s="1"/>
  <c r="AC32" i="2"/>
  <c r="AC32" i="42" s="1"/>
  <c r="AD32" i="2"/>
  <c r="AE32" i="2"/>
  <c r="AF32" i="2"/>
  <c r="AG32" i="2"/>
  <c r="AH32" i="2"/>
  <c r="AI32" i="2"/>
  <c r="AJ32" i="2"/>
  <c r="AJ33" i="19" s="1"/>
  <c r="AK32" i="2"/>
  <c r="AK32" i="42" s="1"/>
  <c r="AL32" i="2"/>
  <c r="AM32" i="2"/>
  <c r="AN32" i="2"/>
  <c r="AO32" i="2"/>
  <c r="AP32" i="2"/>
  <c r="AQ32" i="2"/>
  <c r="AR32" i="2"/>
  <c r="AR33" i="19" s="1"/>
  <c r="AS32" i="2"/>
  <c r="AS33" i="19" s="1"/>
  <c r="AS36" i="2"/>
  <c r="AS37" i="2"/>
  <c r="AS38" i="2"/>
  <c r="D39" i="2"/>
  <c r="E39" i="2"/>
  <c r="F39" i="2"/>
  <c r="F42" i="2" s="1"/>
  <c r="G39" i="2"/>
  <c r="G39" i="42" s="1"/>
  <c r="H39" i="2"/>
  <c r="I39" i="2"/>
  <c r="J39" i="2"/>
  <c r="K39" i="2"/>
  <c r="L39" i="2"/>
  <c r="M39" i="2"/>
  <c r="N39" i="2"/>
  <c r="N42" i="2" s="1"/>
  <c r="O39" i="2"/>
  <c r="O39" i="42" s="1"/>
  <c r="O42" i="42" s="1"/>
  <c r="O47" i="42" s="1"/>
  <c r="P39" i="2"/>
  <c r="Q39" i="2"/>
  <c r="R39" i="2"/>
  <c r="S39" i="2"/>
  <c r="T39" i="2"/>
  <c r="U39" i="2"/>
  <c r="V39" i="2"/>
  <c r="V42" i="2" s="1"/>
  <c r="W39" i="2"/>
  <c r="W39" i="42" s="1"/>
  <c r="W42" i="42" s="1"/>
  <c r="W47" i="42" s="1"/>
  <c r="X39" i="2"/>
  <c r="Y39" i="2"/>
  <c r="Z39" i="2"/>
  <c r="AA39" i="2"/>
  <c r="AB39" i="2"/>
  <c r="AC39" i="2"/>
  <c r="AD39" i="2"/>
  <c r="AD42" i="2" s="1"/>
  <c r="AE39" i="2"/>
  <c r="AE39" i="42" s="1"/>
  <c r="AE42" i="42" s="1"/>
  <c r="AE47" i="42" s="1"/>
  <c r="AF39" i="2"/>
  <c r="AG39" i="2"/>
  <c r="AH39" i="2"/>
  <c r="AI39" i="2"/>
  <c r="AJ39" i="2"/>
  <c r="AK39" i="2"/>
  <c r="AL39" i="2"/>
  <c r="AL42" i="2" s="1"/>
  <c r="AM39" i="2"/>
  <c r="AM39" i="42" s="1"/>
  <c r="AM42" i="42" s="1"/>
  <c r="AM47" i="42" s="1"/>
  <c r="AN39" i="2"/>
  <c r="AO39" i="2"/>
  <c r="AP39" i="2"/>
  <c r="AQ39" i="2"/>
  <c r="AR39" i="2"/>
  <c r="D42" i="2"/>
  <c r="D46" i="2" s="1"/>
  <c r="D47" i="19" s="1"/>
  <c r="H42" i="2"/>
  <c r="I42" i="2"/>
  <c r="J42" i="2"/>
  <c r="K42" i="2"/>
  <c r="K43" i="19" s="1"/>
  <c r="L42" i="2"/>
  <c r="L46" i="2" s="1"/>
  <c r="L47" i="19" s="1"/>
  <c r="P42" i="2"/>
  <c r="Q42" i="2"/>
  <c r="R42" i="2"/>
  <c r="S42" i="2"/>
  <c r="S43" i="19" s="1"/>
  <c r="T42" i="2"/>
  <c r="T46" i="2" s="1"/>
  <c r="T47" i="19" s="1"/>
  <c r="X42" i="2"/>
  <c r="Y42" i="2"/>
  <c r="Z42" i="2"/>
  <c r="AA42" i="2"/>
  <c r="AA43" i="19" s="1"/>
  <c r="AB42" i="2"/>
  <c r="AB46" i="2" s="1"/>
  <c r="AB47" i="19" s="1"/>
  <c r="AF42" i="2"/>
  <c r="AG42" i="2"/>
  <c r="AH42" i="2"/>
  <c r="AI42" i="2"/>
  <c r="AI43" i="19" s="1"/>
  <c r="AJ42" i="2"/>
  <c r="AJ46" i="2" s="1"/>
  <c r="AJ47" i="19" s="1"/>
  <c r="AN42" i="2"/>
  <c r="AO42" i="2"/>
  <c r="AP42" i="2"/>
  <c r="AQ42" i="2"/>
  <c r="AQ43" i="19" s="1"/>
  <c r="AR42" i="2"/>
  <c r="AR46" i="2" s="1"/>
  <c r="AR47" i="19" s="1"/>
  <c r="I46" i="2"/>
  <c r="I47" i="19" s="1"/>
  <c r="J46" i="2"/>
  <c r="J47" i="19" s="1"/>
  <c r="Q46" i="2"/>
  <c r="Q47" i="19" s="1"/>
  <c r="R46" i="2"/>
  <c r="R47" i="19" s="1"/>
  <c r="Y46" i="2"/>
  <c r="Y47" i="19" s="1"/>
  <c r="Z46" i="2"/>
  <c r="Z47" i="19" s="1"/>
  <c r="AG46" i="2"/>
  <c r="AG47" i="19" s="1"/>
  <c r="AH46" i="2"/>
  <c r="AH47" i="19" s="1"/>
  <c r="AO46" i="2"/>
  <c r="AO47" i="19" s="1"/>
  <c r="AP46" i="2"/>
  <c r="AP47" i="19" s="1"/>
  <c r="AS50" i="2"/>
  <c r="AS51" i="2"/>
  <c r="AS16" i="19"/>
  <c r="AS17" i="19"/>
  <c r="AS18" i="19"/>
  <c r="D19" i="19"/>
  <c r="E19" i="19"/>
  <c r="F19" i="19"/>
  <c r="I19" i="19"/>
  <c r="J19" i="19"/>
  <c r="K19" i="19"/>
  <c r="L19" i="19"/>
  <c r="M19" i="19"/>
  <c r="N19" i="19"/>
  <c r="Q19" i="19"/>
  <c r="R19" i="19"/>
  <c r="S19" i="19"/>
  <c r="T19" i="19"/>
  <c r="U19" i="19"/>
  <c r="V19" i="19"/>
  <c r="Y19" i="19"/>
  <c r="Z19" i="19"/>
  <c r="AA19" i="19"/>
  <c r="AB19" i="19"/>
  <c r="AC19" i="19"/>
  <c r="AD19" i="19"/>
  <c r="AG19" i="19"/>
  <c r="AH19" i="19"/>
  <c r="AI19" i="19"/>
  <c r="AJ19" i="19"/>
  <c r="AK19" i="19"/>
  <c r="AL19" i="19"/>
  <c r="AO19" i="19"/>
  <c r="AP19" i="19"/>
  <c r="AQ19" i="19"/>
  <c r="AR19" i="19"/>
  <c r="AS25" i="19"/>
  <c r="D26" i="19"/>
  <c r="E26" i="19"/>
  <c r="F26" i="19"/>
  <c r="G26" i="19"/>
  <c r="H26" i="19"/>
  <c r="K26" i="19"/>
  <c r="L26" i="19"/>
  <c r="M26" i="19"/>
  <c r="N26" i="19"/>
  <c r="O26" i="19"/>
  <c r="P26" i="19"/>
  <c r="S26" i="19"/>
  <c r="T26" i="19"/>
  <c r="U26" i="19"/>
  <c r="V26" i="19"/>
  <c r="W26" i="19"/>
  <c r="X26" i="19"/>
  <c r="AA26" i="19"/>
  <c r="AB26" i="19"/>
  <c r="AC26" i="19"/>
  <c r="AD26" i="19"/>
  <c r="AE26" i="19"/>
  <c r="AF26" i="19"/>
  <c r="AI26" i="19"/>
  <c r="AJ26" i="19"/>
  <c r="AK26" i="19"/>
  <c r="AL26" i="19"/>
  <c r="AM26" i="19"/>
  <c r="AN26" i="19"/>
  <c r="AQ26" i="19"/>
  <c r="AR26" i="19"/>
  <c r="AS30" i="19"/>
  <c r="AS31" i="19"/>
  <c r="AS32" i="19"/>
  <c r="F33" i="19"/>
  <c r="G33" i="19"/>
  <c r="H33" i="19"/>
  <c r="I33" i="19"/>
  <c r="J33" i="19"/>
  <c r="K33" i="19"/>
  <c r="N33" i="19"/>
  <c r="O33" i="19"/>
  <c r="P33" i="19"/>
  <c r="Q33" i="19"/>
  <c r="R33" i="19"/>
  <c r="S33" i="19"/>
  <c r="V33" i="19"/>
  <c r="W33" i="19"/>
  <c r="X33" i="19"/>
  <c r="Y33" i="19"/>
  <c r="Z33" i="19"/>
  <c r="AA33" i="19"/>
  <c r="AD33" i="19"/>
  <c r="AE33" i="19"/>
  <c r="AF33" i="19"/>
  <c r="AG33" i="19"/>
  <c r="AH33" i="19"/>
  <c r="AI33" i="19"/>
  <c r="AL33" i="19"/>
  <c r="AM33" i="19"/>
  <c r="AN33" i="19"/>
  <c r="AO33" i="19"/>
  <c r="AP33" i="19"/>
  <c r="AQ33" i="19"/>
  <c r="AS37" i="19"/>
  <c r="AS38" i="19"/>
  <c r="AS39" i="19"/>
  <c r="D40" i="19"/>
  <c r="E40" i="19"/>
  <c r="H40" i="19"/>
  <c r="I40" i="19"/>
  <c r="J40" i="19"/>
  <c r="K40" i="19"/>
  <c r="L40" i="19"/>
  <c r="M40" i="19"/>
  <c r="P40" i="19"/>
  <c r="Q40" i="19"/>
  <c r="R40" i="19"/>
  <c r="S40" i="19"/>
  <c r="T40" i="19"/>
  <c r="U40" i="19"/>
  <c r="X40" i="19"/>
  <c r="Y40" i="19"/>
  <c r="Z40" i="19"/>
  <c r="AA40" i="19"/>
  <c r="AB40" i="19"/>
  <c r="AC40" i="19"/>
  <c r="AF40" i="19"/>
  <c r="AG40" i="19"/>
  <c r="AH40" i="19"/>
  <c r="AI40" i="19"/>
  <c r="AJ40" i="19"/>
  <c r="AK40" i="19"/>
  <c r="AN40" i="19"/>
  <c r="AO40" i="19"/>
  <c r="AP40" i="19"/>
  <c r="AQ40" i="19"/>
  <c r="AR40" i="19"/>
  <c r="H43" i="19"/>
  <c r="I43" i="19"/>
  <c r="J43" i="19"/>
  <c r="P43" i="19"/>
  <c r="Q43" i="19"/>
  <c r="R43" i="19"/>
  <c r="X43" i="19"/>
  <c r="Y43" i="19"/>
  <c r="Z43" i="19"/>
  <c r="AF43" i="19"/>
  <c r="AG43" i="19"/>
  <c r="AH43" i="19"/>
  <c r="AN43" i="19"/>
  <c r="AO43" i="19"/>
  <c r="AP43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R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F18" i="42"/>
  <c r="F19" i="42" s="1"/>
  <c r="G18" i="42"/>
  <c r="G19" i="42" s="1"/>
  <c r="I18" i="42"/>
  <c r="J18" i="42"/>
  <c r="J19" i="42" s="1"/>
  <c r="K18" i="42"/>
  <c r="K19" i="42" s="1"/>
  <c r="L18" i="42"/>
  <c r="M18" i="42"/>
  <c r="N18" i="42"/>
  <c r="O18" i="42"/>
  <c r="Q18" i="42"/>
  <c r="R18" i="42"/>
  <c r="S18" i="42"/>
  <c r="T18" i="42"/>
  <c r="U18" i="42"/>
  <c r="V18" i="42"/>
  <c r="W18" i="42"/>
  <c r="Y18" i="42"/>
  <c r="Z18" i="42"/>
  <c r="AA18" i="42"/>
  <c r="AB18" i="42"/>
  <c r="AC18" i="42"/>
  <c r="AD18" i="42"/>
  <c r="AE18" i="42"/>
  <c r="AG18" i="42"/>
  <c r="AH18" i="42"/>
  <c r="AI18" i="42"/>
  <c r="AJ18" i="42"/>
  <c r="AK18" i="42"/>
  <c r="AL18" i="42"/>
  <c r="AM18" i="42"/>
  <c r="AO18" i="42"/>
  <c r="AP18" i="42"/>
  <c r="AQ18" i="42"/>
  <c r="AR18" i="42"/>
  <c r="D19" i="42"/>
  <c r="E19" i="42"/>
  <c r="I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F32" i="42"/>
  <c r="F33" i="42" s="1"/>
  <c r="G32" i="42"/>
  <c r="H32" i="42"/>
  <c r="I32" i="42"/>
  <c r="I33" i="42" s="1"/>
  <c r="J32" i="42"/>
  <c r="J33" i="42" s="1"/>
  <c r="K32" i="42"/>
  <c r="N32" i="42"/>
  <c r="O32" i="42"/>
  <c r="P32" i="42"/>
  <c r="Q32" i="42"/>
  <c r="R32" i="42"/>
  <c r="S32" i="42"/>
  <c r="V32" i="42"/>
  <c r="W32" i="42"/>
  <c r="X32" i="42"/>
  <c r="Y32" i="42"/>
  <c r="Z32" i="42"/>
  <c r="AA32" i="42"/>
  <c r="AD32" i="42"/>
  <c r="AE32" i="42"/>
  <c r="AF32" i="42"/>
  <c r="AG32" i="42"/>
  <c r="AH32" i="42"/>
  <c r="AI32" i="42"/>
  <c r="AL32" i="42"/>
  <c r="AM32" i="42"/>
  <c r="AN32" i="42"/>
  <c r="AO32" i="42"/>
  <c r="AP32" i="42"/>
  <c r="AQ32" i="42"/>
  <c r="G33" i="42"/>
  <c r="H33" i="42"/>
  <c r="K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0" i="42" s="1"/>
  <c r="H39" i="42"/>
  <c r="H40" i="42" s="1"/>
  <c r="I39" i="42"/>
  <c r="I40" i="42" s="1"/>
  <c r="J39" i="42"/>
  <c r="K39" i="42"/>
  <c r="L39" i="42"/>
  <c r="M39" i="42"/>
  <c r="M42" i="42" s="1"/>
  <c r="M47" i="42" s="1"/>
  <c r="P39" i="42"/>
  <c r="P42" i="42" s="1"/>
  <c r="Q39" i="42"/>
  <c r="R39" i="42"/>
  <c r="S39" i="42"/>
  <c r="T39" i="42"/>
  <c r="U39" i="42"/>
  <c r="X39" i="42"/>
  <c r="X42" i="42" s="1"/>
  <c r="Y39" i="42"/>
  <c r="Z39" i="42"/>
  <c r="AA39" i="42"/>
  <c r="AB39" i="42"/>
  <c r="AC39" i="42"/>
  <c r="AC42" i="42" s="1"/>
  <c r="AC47" i="42" s="1"/>
  <c r="AF39" i="42"/>
  <c r="AF42" i="42" s="1"/>
  <c r="AG39" i="42"/>
  <c r="AH39" i="42"/>
  <c r="AI39" i="42"/>
  <c r="AJ39" i="42"/>
  <c r="AK39" i="42"/>
  <c r="AK42" i="42" s="1"/>
  <c r="AK47" i="42" s="1"/>
  <c r="AN39" i="42"/>
  <c r="AN42" i="42" s="1"/>
  <c r="AO39" i="42"/>
  <c r="AP39" i="42"/>
  <c r="AQ39" i="42"/>
  <c r="AR39" i="42"/>
  <c r="D40" i="42"/>
  <c r="J40" i="42"/>
  <c r="K40" i="42"/>
  <c r="I42" i="42"/>
  <c r="I47" i="42" s="1"/>
  <c r="I48" i="42" s="1"/>
  <c r="J42" i="42"/>
  <c r="J47" i="42" s="1"/>
  <c r="J48" i="42" s="1"/>
  <c r="K42" i="42"/>
  <c r="Q42" i="42"/>
  <c r="Q47" i="42" s="1"/>
  <c r="R42" i="42"/>
  <c r="R47" i="42" s="1"/>
  <c r="S42" i="42"/>
  <c r="Y42" i="42"/>
  <c r="Y47" i="42" s="1"/>
  <c r="Z42" i="42"/>
  <c r="Z47" i="42" s="1"/>
  <c r="AA42" i="42"/>
  <c r="AG42" i="42"/>
  <c r="AG47" i="42" s="1"/>
  <c r="AH42" i="42"/>
  <c r="AH47" i="42" s="1"/>
  <c r="AI42" i="42"/>
  <c r="AO42" i="42"/>
  <c r="AO47" i="42" s="1"/>
  <c r="AP42" i="42"/>
  <c r="AP47" i="42" s="1"/>
  <c r="AQ42" i="42"/>
  <c r="K47" i="42"/>
  <c r="K48" i="42" s="1"/>
  <c r="S47" i="42"/>
  <c r="AA47" i="42"/>
  <c r="AI47" i="42"/>
  <c r="AQ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P20" i="28" s="1"/>
  <c r="N18" i="14"/>
  <c r="O18" i="14"/>
  <c r="M19" i="14"/>
  <c r="M19" i="43" s="1"/>
  <c r="N19" i="14"/>
  <c r="O19" i="14"/>
  <c r="M20" i="14"/>
  <c r="P22" i="28" s="1"/>
  <c r="N20" i="14"/>
  <c r="O20" i="14"/>
  <c r="D21" i="14"/>
  <c r="E21" i="14"/>
  <c r="F21" i="14"/>
  <c r="F21" i="43" s="1"/>
  <c r="G21" i="14"/>
  <c r="G21" i="43" s="1"/>
  <c r="H21" i="14"/>
  <c r="I21" i="14"/>
  <c r="I23" i="28" s="1"/>
  <c r="J21" i="14"/>
  <c r="L23" i="28" s="1"/>
  <c r="K21" i="14"/>
  <c r="M23" i="28" s="1"/>
  <c r="L21" i="14"/>
  <c r="O21" i="14"/>
  <c r="M25" i="14"/>
  <c r="N25" i="14"/>
  <c r="O25" i="14"/>
  <c r="R27" i="28" s="1"/>
  <c r="M26" i="14"/>
  <c r="P28" i="28" s="1"/>
  <c r="N26" i="14"/>
  <c r="O26" i="14"/>
  <c r="M27" i="14"/>
  <c r="N27" i="14"/>
  <c r="Q30" i="28" s="1"/>
  <c r="O27" i="14"/>
  <c r="D28" i="14"/>
  <c r="E28" i="14"/>
  <c r="F28" i="14"/>
  <c r="O28" i="14" s="1"/>
  <c r="R30" i="28" s="1"/>
  <c r="G28" i="14"/>
  <c r="H28" i="14"/>
  <c r="I28" i="14"/>
  <c r="J28" i="14"/>
  <c r="K28" i="14"/>
  <c r="L28" i="14"/>
  <c r="N28" i="14"/>
  <c r="M32" i="14"/>
  <c r="N32" i="14"/>
  <c r="Q34" i="28" s="1"/>
  <c r="O32" i="14"/>
  <c r="R34" i="28" s="1"/>
  <c r="M33" i="14"/>
  <c r="N33" i="14"/>
  <c r="O33" i="14"/>
  <c r="M34" i="14"/>
  <c r="N34" i="14"/>
  <c r="O34" i="14"/>
  <c r="D35" i="14"/>
  <c r="D37" i="28" s="1"/>
  <c r="E35" i="14"/>
  <c r="F35" i="14"/>
  <c r="O35" i="14" s="1"/>
  <c r="G35" i="14"/>
  <c r="H35" i="14"/>
  <c r="I35" i="14"/>
  <c r="J37" i="28" s="1"/>
  <c r="J35" i="14"/>
  <c r="K35" i="14"/>
  <c r="L35" i="14"/>
  <c r="N37" i="28" s="1"/>
  <c r="M35" i="14"/>
  <c r="P16" i="28"/>
  <c r="Q16" i="28"/>
  <c r="R16" i="28"/>
  <c r="G20" i="28"/>
  <c r="K20" i="28"/>
  <c r="O20" i="28"/>
  <c r="Q20" i="28"/>
  <c r="R20" i="28"/>
  <c r="K21" i="28"/>
  <c r="O21" i="28"/>
  <c r="P21" i="28"/>
  <c r="R21" i="28"/>
  <c r="G22" i="28"/>
  <c r="K22" i="28"/>
  <c r="O22" i="28"/>
  <c r="Q22" i="28"/>
  <c r="R22" i="28"/>
  <c r="D23" i="28"/>
  <c r="E23" i="28"/>
  <c r="J23" i="28"/>
  <c r="N23" i="28"/>
  <c r="G27" i="28"/>
  <c r="K27" i="28"/>
  <c r="O27" i="28"/>
  <c r="Q27" i="28"/>
  <c r="G28" i="28"/>
  <c r="K28" i="28"/>
  <c r="O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J30" i="28"/>
  <c r="K30" i="28"/>
  <c r="M30" i="28"/>
  <c r="N30" i="28"/>
  <c r="O30" i="28"/>
  <c r="G34" i="28"/>
  <c r="K34" i="28"/>
  <c r="O34" i="28"/>
  <c r="G35" i="28"/>
  <c r="K35" i="28"/>
  <c r="O35" i="28"/>
  <c r="P35" i="28"/>
  <c r="Q35" i="28"/>
  <c r="R35" i="28"/>
  <c r="G36" i="28"/>
  <c r="K36" i="28"/>
  <c r="O36" i="28"/>
  <c r="P36" i="28"/>
  <c r="F37" i="28"/>
  <c r="G37" i="28"/>
  <c r="H37" i="28"/>
  <c r="I37" i="28"/>
  <c r="K37" i="28"/>
  <c r="L37" i="28"/>
  <c r="M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N18" i="43"/>
  <c r="O18" i="43"/>
  <c r="D19" i="43"/>
  <c r="E19" i="43"/>
  <c r="F19" i="43"/>
  <c r="G19" i="43"/>
  <c r="H19" i="43"/>
  <c r="I19" i="43"/>
  <c r="J19" i="43"/>
  <c r="K19" i="43"/>
  <c r="L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H21" i="43"/>
  <c r="I21" i="43"/>
  <c r="J21" i="43"/>
  <c r="K21" i="43"/>
  <c r="L21" i="43"/>
  <c r="K23" i="28" l="1"/>
  <c r="H23" i="28"/>
  <c r="N19" i="43"/>
  <c r="N21" i="14"/>
  <c r="Q21" i="28"/>
  <c r="AS19" i="19"/>
  <c r="AS18" i="42"/>
  <c r="G23" i="28"/>
  <c r="A6" i="14" s="1"/>
  <c r="L30" i="28"/>
  <c r="M28" i="14"/>
  <c r="P30" i="28" s="1"/>
  <c r="O21" i="43"/>
  <c r="R23" i="28"/>
  <c r="AB42" i="42"/>
  <c r="AB47" i="42" s="1"/>
  <c r="R36" i="28"/>
  <c r="R37" i="28"/>
  <c r="P27" i="28"/>
  <c r="G40" i="42"/>
  <c r="G42" i="42"/>
  <c r="G47" i="42" s="1"/>
  <c r="G48" i="42" s="1"/>
  <c r="P34" i="28"/>
  <c r="P37" i="28"/>
  <c r="E37" i="28"/>
  <c r="N35" i="14"/>
  <c r="AL43" i="19"/>
  <c r="AL46" i="2"/>
  <c r="AL47" i="19" s="1"/>
  <c r="AD46" i="2"/>
  <c r="AD47" i="19" s="1"/>
  <c r="AD43" i="19"/>
  <c r="V43" i="19"/>
  <c r="V46" i="2"/>
  <c r="V47" i="19" s="1"/>
  <c r="N46" i="2"/>
  <c r="N47" i="19" s="1"/>
  <c r="N43" i="19"/>
  <c r="F43" i="19"/>
  <c r="F46" i="2"/>
  <c r="F47" i="19" s="1"/>
  <c r="AS32" i="42"/>
  <c r="F23" i="28"/>
  <c r="M18" i="43"/>
  <c r="A5" i="14"/>
  <c r="L40" i="42"/>
  <c r="AL39" i="42"/>
  <c r="AL42" i="42" s="1"/>
  <c r="AL47" i="42" s="1"/>
  <c r="AD39" i="42"/>
  <c r="AD42" i="42" s="1"/>
  <c r="AD47" i="42" s="1"/>
  <c r="V39" i="42"/>
  <c r="V42" i="42" s="1"/>
  <c r="V47" i="42" s="1"/>
  <c r="N39" i="42"/>
  <c r="N42" i="42" s="1"/>
  <c r="N47" i="42" s="1"/>
  <c r="F39" i="42"/>
  <c r="AN18" i="42"/>
  <c r="AN47" i="42" s="1"/>
  <c r="AF18" i="42"/>
  <c r="AF47" i="42" s="1"/>
  <c r="X18" i="42"/>
  <c r="X47" i="42" s="1"/>
  <c r="P18" i="42"/>
  <c r="P47" i="42" s="1"/>
  <c r="H18" i="42"/>
  <c r="H19" i="42" s="1"/>
  <c r="AQ46" i="2"/>
  <c r="AQ47" i="19" s="1"/>
  <c r="AI46" i="2"/>
  <c r="AI47" i="19" s="1"/>
  <c r="AA46" i="2"/>
  <c r="AA47" i="19" s="1"/>
  <c r="S46" i="2"/>
  <c r="S47" i="19" s="1"/>
  <c r="K46" i="2"/>
  <c r="K47" i="19" s="1"/>
  <c r="AK42" i="2"/>
  <c r="AC42" i="2"/>
  <c r="U42" i="2"/>
  <c r="M42" i="2"/>
  <c r="E42" i="2"/>
  <c r="AS42" i="2" s="1"/>
  <c r="AS33" i="2"/>
  <c r="AS34" i="19" s="1"/>
  <c r="U32" i="42"/>
  <c r="U42" i="42" s="1"/>
  <c r="U47" i="42" s="1"/>
  <c r="AS40" i="2"/>
  <c r="M21" i="14"/>
  <c r="H42" i="42"/>
  <c r="H47" i="42" s="1"/>
  <c r="H48" i="42" s="1"/>
  <c r="AR32" i="42"/>
  <c r="AR42" i="42" s="1"/>
  <c r="AR47" i="42" s="1"/>
  <c r="AJ32" i="42"/>
  <c r="AJ42" i="42" s="1"/>
  <c r="AJ47" i="42" s="1"/>
  <c r="AB32" i="42"/>
  <c r="T32" i="42"/>
  <c r="T42" i="42" s="1"/>
  <c r="T47" i="42" s="1"/>
  <c r="L32" i="42"/>
  <c r="L33" i="42" s="1"/>
  <c r="D32" i="42"/>
  <c r="D33" i="42" s="1"/>
  <c r="AR43" i="19"/>
  <c r="AJ43" i="19"/>
  <c r="AB43" i="19"/>
  <c r="T43" i="19"/>
  <c r="L43" i="19"/>
  <c r="D43" i="19"/>
  <c r="AM40" i="19"/>
  <c r="AE40" i="19"/>
  <c r="W40" i="19"/>
  <c r="O40" i="19"/>
  <c r="G40" i="19"/>
  <c r="AK33" i="19"/>
  <c r="AC33" i="19"/>
  <c r="M33" i="19"/>
  <c r="E33" i="19"/>
  <c r="AS24" i="19"/>
  <c r="AN19" i="19"/>
  <c r="AF19" i="19"/>
  <c r="X19" i="19"/>
  <c r="A4" i="2" s="1"/>
  <c r="P19" i="19"/>
  <c r="H19" i="19"/>
  <c r="AS39" i="2"/>
  <c r="AS19" i="2"/>
  <c r="AS20" i="19" s="1"/>
  <c r="AL40" i="19"/>
  <c r="AD40" i="19"/>
  <c r="V40" i="19"/>
  <c r="N40" i="19"/>
  <c r="F40" i="19"/>
  <c r="E42" i="42"/>
  <c r="E47" i="42" s="1"/>
  <c r="E48" i="42" s="1"/>
  <c r="AM42" i="2"/>
  <c r="AE42" i="2"/>
  <c r="W42" i="2"/>
  <c r="O42" i="2"/>
  <c r="G42" i="2"/>
  <c r="AS46" i="2" l="1"/>
  <c r="AS47" i="19" s="1"/>
  <c r="AS43" i="19"/>
  <c r="W46" i="2"/>
  <c r="W47" i="19" s="1"/>
  <c r="W43" i="19"/>
  <c r="AS47" i="2"/>
  <c r="AS41" i="19"/>
  <c r="D42" i="42"/>
  <c r="D47" i="42" s="1"/>
  <c r="D48" i="42" s="1"/>
  <c r="G46" i="2"/>
  <c r="G47" i="19" s="1"/>
  <c r="G43" i="19"/>
  <c r="O46" i="2"/>
  <c r="O47" i="19" s="1"/>
  <c r="O43" i="19"/>
  <c r="P23" i="28"/>
  <c r="M21" i="43"/>
  <c r="AE46" i="2"/>
  <c r="AE47" i="19" s="1"/>
  <c r="AE43" i="19"/>
  <c r="AK46" i="2"/>
  <c r="AK47" i="19" s="1"/>
  <c r="AK43" i="19"/>
  <c r="AM46" i="2"/>
  <c r="AM47" i="19" s="1"/>
  <c r="AM43" i="19"/>
  <c r="O23" i="28"/>
  <c r="AS40" i="19"/>
  <c r="AS39" i="42"/>
  <c r="AS42" i="42" s="1"/>
  <c r="AS47" i="42" s="1"/>
  <c r="E46" i="2"/>
  <c r="E47" i="19" s="1"/>
  <c r="E43" i="19"/>
  <c r="F40" i="42"/>
  <c r="F42" i="42"/>
  <c r="F47" i="42" s="1"/>
  <c r="F48" i="42" s="1"/>
  <c r="Q23" i="28"/>
  <c r="A4" i="14" s="1"/>
  <c r="N21" i="43"/>
  <c r="L42" i="42"/>
  <c r="L47" i="42" s="1"/>
  <c r="L48" i="42" s="1"/>
  <c r="AC43" i="19"/>
  <c r="AC46" i="2"/>
  <c r="AC47" i="19" s="1"/>
  <c r="M46" i="2"/>
  <c r="M47" i="19" s="1"/>
  <c r="M43" i="19"/>
  <c r="A5" i="2" s="1"/>
  <c r="Q36" i="28"/>
  <c r="A3" i="14" s="1"/>
  <c r="Q37" i="28"/>
  <c r="U46" i="2"/>
  <c r="U47" i="19" s="1"/>
  <c r="U43" i="19"/>
  <c r="E8" i="27" l="1"/>
  <c r="A3" i="2"/>
  <c r="AS48" i="19"/>
  <c r="A6" i="2" s="1"/>
  <c r="T16" i="28"/>
  <c r="A7" i="2"/>
  <c r="E6" i="27"/>
  <c r="E5" i="27" l="1"/>
</calcChain>
</file>

<file path=xl/sharedStrings.xml><?xml version="1.0" encoding="utf-8"?>
<sst xmlns="http://schemas.openxmlformats.org/spreadsheetml/2006/main" count="682" uniqueCount="204">
  <si>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</si>
  <si>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</si>
  <si>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</si>
  <si>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</si>
  <si>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</si>
  <si>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</si>
  <si>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</si>
  <si>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</si>
  <si>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</si>
  <si>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</si>
  <si>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</si>
  <si>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</si>
  <si>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</si>
  <si>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</si>
  <si>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</si>
  <si>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</si>
  <si>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</si>
  <si>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</si>
  <si>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</si>
  <si>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</si>
  <si>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</si>
  <si>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</si>
  <si>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</si>
  <si>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</si>
  <si>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</si>
  <si>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</si>
  <si>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</si>
  <si>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</si>
  <si>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</si>
  <si>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</si>
  <si>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</si>
  <si>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</si>
  <si>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</si>
  <si>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</si>
  <si>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</si>
  <si>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</si>
  <si>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</si>
  <si>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</si>
  <si>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</si>
  <si>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</si>
  <si>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</si>
  <si>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</si>
  <si>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</si>
  <si>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</si>
  <si>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</si>
  <si>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</si>
  <si>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</si>
  <si>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</si>
  <si>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</si>
  <si>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</si>
  <si>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</si>
  <si>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</si>
  <si>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</si>
  <si>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</si>
  <si>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</si>
  <si>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</si>
  <si>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</si>
  <si>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</si>
  <si>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</si>
  <si>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</si>
  <si>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</si>
  <si>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</si>
  <si>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</si>
  <si>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</si>
  <si>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</si>
  <si>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</si>
  <si>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</si>
  <si>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</si>
  <si>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</si>
  <si>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</si>
  <si>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</si>
  <si>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</si>
  <si>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</si>
  <si>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</si>
  <si>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</si>
  <si>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</si>
  <si>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</si>
  <si>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</si>
  <si>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</si>
  <si>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</si>
  <si>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</si>
  <si>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</si>
  <si>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</si>
  <si>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</si>
  <si>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</si>
  <si>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</si>
  <si>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</si>
  <si>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</si>
  <si>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</si>
  <si>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</si>
  <si>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</si>
  <si>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</si>
  <si>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</si>
  <si>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</si>
  <si>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</si>
  <si>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</si>
  <si>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</si>
  <si>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</si>
  <si>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</si>
  <si>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</si>
  <si>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</si>
  <si>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</si>
  <si>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</si>
  <si>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</si>
  <si>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</si>
  <si>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</si>
  <si>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</si>
  <si>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</si>
  <si>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</si>
  <si>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</si>
  <si>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</si>
  <si>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</si>
  <si>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</si>
  <si>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</si>
  <si>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</si>
  <si>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</si>
  <si>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</si>
  <si>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</si>
  <si>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</si>
  <si>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</si>
  <si>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</si>
  <si>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</si>
  <si>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</si>
  <si>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</si>
  <si>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</si>
  <si>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</si>
  <si>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</si>
  <si>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</si>
  <si>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</si>
  <si>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</si>
  <si>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</si>
  <si>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</si>
  <si>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</si>
  <si>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</si>
  <si>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</si>
  <si>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</si>
  <si>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</si>
  <si>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</si>
  <si>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</si>
  <si>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</si>
  <si>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</si>
  <si>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</si>
  <si>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</si>
  <si>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</si>
  <si>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</si>
  <si>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</si>
  <si>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</si>
  <si>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</si>
  <si>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</si>
  <si>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</si>
  <si>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</si>
  <si>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</si>
  <si>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</si>
  <si>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</si>
  <si>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</si>
  <si>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</si>
  <si>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</si>
  <si>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</si>
  <si>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</si>
  <si>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</si>
  <si>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</si>
  <si>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</si>
  <si>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</si>
  <si>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</si>
  <si>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</si>
  <si>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</si>
  <si>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</si>
  <si>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</si>
  <si>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</si>
  <si>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</si>
  <si>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</si>
  <si>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</si>
  <si>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</si>
  <si>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</si>
  <si>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</si>
  <si>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</si>
  <si>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</si>
  <si>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</si>
  <si>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</si>
  <si>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</si>
  <si>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</si>
  <si>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</si>
  <si>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</si>
  <si>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</si>
  <si>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</si>
  <si>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</si>
  <si>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</si>
  <si>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</si>
  <si>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</si>
  <si>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</si>
  <si>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</si>
  <si>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</si>
  <si>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</si>
  <si>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</si>
  <si>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</si>
  <si>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</si>
  <si>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</si>
  <si>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</si>
  <si>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</si>
  <si>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</si>
  <si>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</si>
  <si>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По данным отчетности № 0409701 "Отчет о конверсионных операциях", полученной от кредитных организаций г. Москвы и г. Санкт-Петербурга</t>
  </si>
  <si>
    <t xml:space="preserve">по состоянию на конец  декабря  2007 года </t>
  </si>
  <si>
    <t>Nominal or notional principal amounts outstanding at end-December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</si>
</sst>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85" formatCode="_(* #,##0.00_);_(* \(#,##0.00\);_(* &quot;-&quot;??_);_(@_)"/>
    <numFmt numFmtId="199" formatCode="#,##0.0"/>
    <numFmt numFmtId="223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6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99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223" fontId="17" fillId="2" borderId="17" xfId="0" applyNumberFormat="1" applyFont="1" applyFill="1" applyBorder="1" applyAlignment="1" applyProtection="1">
      <alignment horizontal="center" vertical="center"/>
      <protection locked="0"/>
    </xf>
    <xf numFmtId="223" fontId="17" fillId="2" borderId="53" xfId="0" applyNumberFormat="1" applyFont="1" applyFill="1" applyBorder="1" applyAlignment="1" applyProtection="1">
      <alignment horizontal="center" vertical="center"/>
      <protection locked="0"/>
    </xf>
    <xf numFmtId="223" fontId="17" fillId="2" borderId="37" xfId="0" applyNumberFormat="1" applyFont="1" applyFill="1" applyBorder="1" applyAlignment="1" applyProtection="1">
      <alignment horizontal="center" vertical="center"/>
      <protection locked="0"/>
    </xf>
    <xf numFmtId="22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223" fontId="17" fillId="2" borderId="19" xfId="0" applyNumberFormat="1" applyFont="1" applyFill="1" applyBorder="1" applyAlignment="1" applyProtection="1">
      <alignment horizontal="center" vertical="center"/>
      <protection locked="0"/>
    </xf>
    <xf numFmtId="223" fontId="17" fillId="2" borderId="57" xfId="0" applyNumberFormat="1" applyFont="1" applyFill="1" applyBorder="1" applyAlignment="1" applyProtection="1">
      <alignment horizontal="center" vertical="center"/>
      <protection locked="0"/>
    </xf>
    <xf numFmtId="223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223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opLeftCell="A4" zoomScale="75" zoomScaleNormal="75" zoomScaleSheetLayoutView="100" workbookViewId="0">
      <selection activeCell="B6" sqref="B6:L6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0" t="s">
        <v>154</v>
      </c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39" t="s">
        <v>201</v>
      </c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38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38" t="s">
        <v>191</v>
      </c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38" t="s">
        <v>202</v>
      </c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38" t="s">
        <v>198</v>
      </c>
      <c r="C8" s="438"/>
      <c r="D8" s="438"/>
      <c r="E8" s="438"/>
      <c r="F8" s="438"/>
      <c r="G8" s="438"/>
      <c r="H8" s="438"/>
      <c r="I8" s="438"/>
      <c r="J8" s="438"/>
      <c r="K8" s="438"/>
      <c r="L8" s="438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tr">
        <f>OUT_1!AR11</f>
        <v>Other ²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3" t="s">
        <v>197</v>
      </c>
      <c r="C13" s="444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5"/>
      <c r="C14" s="442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27435.780075492228</v>
      </c>
      <c r="E15" s="430">
        <f>OUT_1!E15</f>
        <v>5032.2902143716865</v>
      </c>
      <c r="F15" s="430">
        <f>OUT_1!F15</f>
        <v>834.16999583086761</v>
      </c>
      <c r="G15" s="430">
        <f>OUT_1!G15</f>
        <v>899.02370805032081</v>
      </c>
      <c r="H15" s="430">
        <f>OUT_1!H15</f>
        <v>333.77650345758667</v>
      </c>
      <c r="I15" s="430">
        <f>OUT_1!I15</f>
        <v>54.527425325295134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47.153500000000001</v>
      </c>
      <c r="R15" s="430">
        <f>OUT_1!R15</f>
        <v>16.873650875852473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16.31861473524215</v>
      </c>
      <c r="AC15" s="430">
        <f>OUT_1!AC15</f>
        <v>0</v>
      </c>
      <c r="AD15" s="430">
        <f>OUT_1!AD15</f>
        <v>0.22075206402868275</v>
      </c>
      <c r="AE15" s="430">
        <f>OUT_1!AE15</f>
        <v>43.150058907964848</v>
      </c>
      <c r="AF15" s="430">
        <f>OUT_1!AF15</f>
        <v>0</v>
      </c>
      <c r="AG15" s="430">
        <f>OUT_1!AG15</f>
        <v>0</v>
      </c>
      <c r="AH15" s="430">
        <f>OUT_1!AH15</f>
        <v>3.4944999999999999</v>
      </c>
      <c r="AI15" s="430">
        <f>OUT_1!AI15</f>
        <v>0</v>
      </c>
      <c r="AJ15" s="430">
        <f>OUT_1!AJ15</f>
        <v>25378.785801778373</v>
      </c>
      <c r="AK15" s="430">
        <f>OUT_1!AK15</f>
        <v>0</v>
      </c>
      <c r="AL15" s="430">
        <f>OUT_1!AL15</f>
        <v>54.253700136652029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58.716405622762927</v>
      </c>
      <c r="AR15" s="430">
        <f>OUT_1!AR15</f>
        <v>533.04421524846782</v>
      </c>
      <c r="AS15" s="430">
        <f>OUT_1!AS15</f>
        <v>30370.789560948662</v>
      </c>
      <c r="AT15" s="384"/>
      <c r="AU15" s="384"/>
    </row>
    <row r="16" spans="1:47" s="384" customFormat="1" ht="18" customHeight="1">
      <c r="A16" s="389"/>
      <c r="B16" s="441" t="s">
        <v>158</v>
      </c>
      <c r="C16" s="442"/>
      <c r="D16" s="430">
        <f>OUT_1!D16</f>
        <v>85658.960951451241</v>
      </c>
      <c r="E16" s="430">
        <f>OUT_1!E16</f>
        <v>4152.0495650431985</v>
      </c>
      <c r="F16" s="430">
        <f>OUT_1!F16</f>
        <v>627.62200187390056</v>
      </c>
      <c r="G16" s="430">
        <f>OUT_1!G16</f>
        <v>699.55276382321722</v>
      </c>
      <c r="H16" s="430">
        <f>OUT_1!H16</f>
        <v>41.967542290355581</v>
      </c>
      <c r="I16" s="430">
        <f>OUT_1!I16</f>
        <v>5.8792369167807399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48.985999999999997</v>
      </c>
      <c r="R16" s="430">
        <f>OUT_1!R16</f>
        <v>0.22074195957892676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22.739583367324897</v>
      </c>
      <c r="AB16" s="430">
        <f>OUT_1!AB16</f>
        <v>0</v>
      </c>
      <c r="AC16" s="430">
        <f>OUT_1!AC16</f>
        <v>0</v>
      </c>
      <c r="AD16" s="430">
        <f>OUT_1!AD16</f>
        <v>17.6476122287152</v>
      </c>
      <c r="AE16" s="430">
        <f>OUT_1!AE16</f>
        <v>4.0116506604755102</v>
      </c>
      <c r="AF16" s="430">
        <f>OUT_1!AF16</f>
        <v>0</v>
      </c>
      <c r="AG16" s="430">
        <f>OUT_1!AG16</f>
        <v>0</v>
      </c>
      <c r="AH16" s="430">
        <f>OUT_1!AH16</f>
        <v>5.391</v>
      </c>
      <c r="AI16" s="430">
        <f>OUT_1!AI16</f>
        <v>0</v>
      </c>
      <c r="AJ16" s="430">
        <f>OUT_1!AJ16</f>
        <v>82807.077788033974</v>
      </c>
      <c r="AK16" s="430">
        <f>OUT_1!AK16</f>
        <v>0</v>
      </c>
      <c r="AL16" s="430">
        <f>OUT_1!AL16</f>
        <v>0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673.80648507846536</v>
      </c>
      <c r="AS16" s="430">
        <f>OUT_1!AS16</f>
        <v>87382.956461363618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8845.4559340572778</v>
      </c>
      <c r="E17" s="430">
        <f>OUT_1!E17</f>
        <v>3410.2407535279185</v>
      </c>
      <c r="F17" s="430">
        <f>OUT_1!F17</f>
        <v>0.28889852894059798</v>
      </c>
      <c r="G17" s="430">
        <f>OUT_1!G17</f>
        <v>21.823202180994056</v>
      </c>
      <c r="H17" s="430">
        <f>OUT_1!H17</f>
        <v>0</v>
      </c>
      <c r="I17" s="430">
        <f>OUT_1!I17</f>
        <v>5.8810735173539799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54.85843405406726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14.677073094935485</v>
      </c>
      <c r="AI17" s="430">
        <f>OUT_1!AI17</f>
        <v>0</v>
      </c>
      <c r="AJ17" s="430">
        <f>OUT_1!AJ17</f>
        <v>11022.307484592528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0</v>
      </c>
      <c r="AS17" s="430">
        <f>OUT_1!AS17</f>
        <v>11687.766426777009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121940.19696100074</v>
      </c>
      <c r="E18" s="430">
        <f>OUT_1!E18</f>
        <v>12594.580532942802</v>
      </c>
      <c r="F18" s="430">
        <f>OUT_1!F18</f>
        <v>1462.0808962337087</v>
      </c>
      <c r="G18" s="430">
        <f>OUT_1!G18</f>
        <v>1620.3996740545322</v>
      </c>
      <c r="H18" s="430">
        <f>OUT_1!H18</f>
        <v>375.74404574794227</v>
      </c>
      <c r="I18" s="430">
        <f>OUT_1!I18</f>
        <v>66.28773575942985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150.99793405406726</v>
      </c>
      <c r="R18" s="430">
        <f>OUT_1!R18</f>
        <v>17.0943928354314</v>
      </c>
      <c r="S18" s="430">
        <f>OUT_1!S18</f>
        <v>0</v>
      </c>
      <c r="T18" s="430">
        <f>OUT_1!T18</f>
        <v>0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0</v>
      </c>
      <c r="Y18" s="430">
        <f>OUT_1!Y18</f>
        <v>0</v>
      </c>
      <c r="Z18" s="430">
        <f>OUT_1!Z18</f>
        <v>0</v>
      </c>
      <c r="AA18" s="430">
        <f>OUT_1!AA18</f>
        <v>22.739583367324897</v>
      </c>
      <c r="AB18" s="430">
        <f>OUT_1!AB18</f>
        <v>16.31861473524215</v>
      </c>
      <c r="AC18" s="430">
        <f>OUT_1!AC18</f>
        <v>0</v>
      </c>
      <c r="AD18" s="430">
        <f>OUT_1!AD18</f>
        <v>17.868364292743884</v>
      </c>
      <c r="AE18" s="430">
        <f>OUT_1!AE18</f>
        <v>47.161709568440358</v>
      </c>
      <c r="AF18" s="430">
        <f>OUT_1!AF18</f>
        <v>0</v>
      </c>
      <c r="AG18" s="430">
        <f>OUT_1!AG18</f>
        <v>0</v>
      </c>
      <c r="AH18" s="430">
        <f>OUT_1!AH18</f>
        <v>23.562573094935487</v>
      </c>
      <c r="AI18" s="430">
        <f>OUT_1!AI18</f>
        <v>0</v>
      </c>
      <c r="AJ18" s="430">
        <f>OUT_1!AJ18</f>
        <v>119208.17107440488</v>
      </c>
      <c r="AK18" s="430">
        <f>OUT_1!AK18</f>
        <v>0</v>
      </c>
      <c r="AL18" s="430">
        <f>OUT_1!AL18</f>
        <v>54.253700136652029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58.716405622762927</v>
      </c>
      <c r="AR18" s="430">
        <f>OUT_1!AR18</f>
        <v>1206.8507003269333</v>
      </c>
      <c r="AS18" s="430">
        <f>OUT_1!AS18</f>
        <v>129441.51244908926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121940.19696100074</v>
      </c>
      <c r="E19" s="436">
        <f t="shared" si="0"/>
        <v>12594.580532942802</v>
      </c>
      <c r="F19" s="436">
        <f t="shared" si="0"/>
        <v>1462.0808962337087</v>
      </c>
      <c r="G19" s="436">
        <f t="shared" si="0"/>
        <v>1620.3996740545322</v>
      </c>
      <c r="H19" s="436">
        <f t="shared" si="0"/>
        <v>375.74404574794227</v>
      </c>
      <c r="I19" s="436">
        <f t="shared" si="0"/>
        <v>66.28773575942985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1" t="s">
        <v>164</v>
      </c>
      <c r="C23" s="442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917.09279669723662</v>
      </c>
      <c r="E29" s="430">
        <f>OUT_1!E29</f>
        <v>61.2639577819631</v>
      </c>
      <c r="F29" s="430">
        <f>OUT_1!F29</f>
        <v>0</v>
      </c>
      <c r="G29" s="430">
        <f>OUT_1!G29</f>
        <v>210.9449117935315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675.15007329744901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92.26176938821925</v>
      </c>
      <c r="AS29" s="430">
        <f>OUT_1!AS29</f>
        <v>978.35675447919971</v>
      </c>
      <c r="AT29" s="384"/>
      <c r="AU29" s="384"/>
    </row>
    <row r="30" spans="1:47" s="376" customFormat="1" ht="18" customHeight="1">
      <c r="A30" s="385"/>
      <c r="B30" s="441" t="s">
        <v>158</v>
      </c>
      <c r="C30" s="442"/>
      <c r="D30" s="430">
        <f>OUT_1!D30</f>
        <v>309.286740199127</v>
      </c>
      <c r="E30" s="430">
        <f>OUT_1!E30</f>
        <v>264.67212923572947</v>
      </c>
      <c r="F30" s="430">
        <f>OUT_1!F30</f>
        <v>82.787109822162208</v>
      </c>
      <c r="G30" s="430">
        <f>OUT_1!G30</f>
        <v>19.891500543858449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386.41089494198525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84.869364126850428</v>
      </c>
      <c r="AS30" s="430">
        <f>OUT_1!AS30</f>
        <v>573.95886943485652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376.40610309449232</v>
      </c>
      <c r="E31" s="430">
        <f>OUT_1!E31</f>
        <v>406.44489256887977</v>
      </c>
      <c r="F31" s="430">
        <f>OUT_1!F31</f>
        <v>20.05864201925618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427.43334611139539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615.17149189701172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1602.785639990856</v>
      </c>
      <c r="E32" s="430">
        <f>OUT_1!E32</f>
        <v>732.38097958657227</v>
      </c>
      <c r="F32" s="430">
        <f>OUT_1!F32</f>
        <v>102.84575184141839</v>
      </c>
      <c r="G32" s="430">
        <f>OUT_1!G32</f>
        <v>230.83641233738996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1488.9943143508297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177.13113351506968</v>
      </c>
      <c r="AS32" s="430">
        <f>OUT_1!AS32</f>
        <v>2167.4871158110677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1602.785639990856</v>
      </c>
      <c r="E33" s="436">
        <f t="shared" si="1"/>
        <v>732.38097958657227</v>
      </c>
      <c r="F33" s="436">
        <f t="shared" si="1"/>
        <v>102.84575184141839</v>
      </c>
      <c r="G33" s="436">
        <f t="shared" si="1"/>
        <v>230.83641233738996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594.2217005566954</v>
      </c>
      <c r="E36" s="430">
        <f>OUT_1!E36</f>
        <v>88.00468466653048</v>
      </c>
      <c r="F36" s="430">
        <f>OUT_1!F36</f>
        <v>0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671.59958036975956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676.91298279649277</v>
      </c>
      <c r="AT36" s="384"/>
      <c r="AU36" s="384"/>
    </row>
    <row r="37" spans="1:47" s="376" customFormat="1" ht="18" customHeight="1">
      <c r="A37" s="385"/>
      <c r="B37" s="441" t="s">
        <v>158</v>
      </c>
      <c r="C37" s="442"/>
      <c r="D37" s="430">
        <f>OUT_1!D37</f>
        <v>707.4883928259228</v>
      </c>
      <c r="E37" s="430">
        <f>OUT_1!E37</f>
        <v>374.08735949484759</v>
      </c>
      <c r="F37" s="430">
        <f>OUT_1!F37</f>
        <v>298.83243566537766</v>
      </c>
      <c r="G37" s="430">
        <f>OUT_1!G37</f>
        <v>270.17840941077463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140.75107252437351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20.117637377284801</v>
      </c>
      <c r="AS37" s="430">
        <f>OUT_1!AS37</f>
        <v>905.72765364929046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178.7600871290384</v>
      </c>
      <c r="E38" s="430">
        <f>OUT_1!E38</f>
        <v>236.33641417473711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415.0965013037756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415.09650130377554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1480.4701805116565</v>
      </c>
      <c r="E39" s="430">
        <f>OUT_1!E39</f>
        <v>698.42845833611523</v>
      </c>
      <c r="F39" s="430">
        <f>OUT_1!F39</f>
        <v>298.83243566537766</v>
      </c>
      <c r="G39" s="430">
        <f>OUT_1!G39</f>
        <v>270.17840941077463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1227.4471541979087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20.117637377284801</v>
      </c>
      <c r="AS39" s="430">
        <f>OUT_1!AS39</f>
        <v>1997.7371377495585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698.42845833611523</v>
      </c>
      <c r="F40" s="436">
        <f t="shared" si="2"/>
        <v>298.83243566537766</v>
      </c>
      <c r="G40" s="436">
        <f t="shared" si="2"/>
        <v>270.17840941077463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3083.2558205025125</v>
      </c>
      <c r="E42" s="430">
        <f t="shared" si="3"/>
        <v>1430.8094379226875</v>
      </c>
      <c r="F42" s="430">
        <f t="shared" si="3"/>
        <v>401.67818750679606</v>
      </c>
      <c r="G42" s="430">
        <f t="shared" si="3"/>
        <v>501.01482174816459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2716.4414685487382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197.24877089235449</v>
      </c>
      <c r="AS42" s="430">
        <f t="shared" si="3"/>
        <v>4165.2242535606265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125023.45278150325</v>
      </c>
      <c r="E47" s="431">
        <f t="shared" si="4"/>
        <v>14025.38997086549</v>
      </c>
      <c r="F47" s="431">
        <f t="shared" si="4"/>
        <v>1863.7590837405048</v>
      </c>
      <c r="G47" s="431">
        <f t="shared" si="4"/>
        <v>2121.4144958026968</v>
      </c>
      <c r="H47" s="431">
        <f t="shared" si="4"/>
        <v>375.74404574794227</v>
      </c>
      <c r="I47" s="431">
        <f t="shared" si="4"/>
        <v>66.28773575942985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150.99793405406726</v>
      </c>
      <c r="R47" s="431">
        <f t="shared" si="4"/>
        <v>17.0943928354314</v>
      </c>
      <c r="S47" s="431">
        <f t="shared" si="4"/>
        <v>0</v>
      </c>
      <c r="T47" s="431">
        <f t="shared" si="4"/>
        <v>0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0</v>
      </c>
      <c r="Y47" s="431">
        <f t="shared" si="4"/>
        <v>0</v>
      </c>
      <c r="Z47" s="431">
        <f t="shared" si="4"/>
        <v>0</v>
      </c>
      <c r="AA47" s="431">
        <f t="shared" si="4"/>
        <v>22.739583367324897</v>
      </c>
      <c r="AB47" s="431">
        <f t="shared" si="4"/>
        <v>16.31861473524215</v>
      </c>
      <c r="AC47" s="431">
        <f t="shared" si="4"/>
        <v>0</v>
      </c>
      <c r="AD47" s="431">
        <f t="shared" si="4"/>
        <v>17.868364292743884</v>
      </c>
      <c r="AE47" s="431">
        <f t="shared" si="4"/>
        <v>47.161709568440358</v>
      </c>
      <c r="AF47" s="431">
        <f t="shared" si="4"/>
        <v>0</v>
      </c>
      <c r="AG47" s="431">
        <f t="shared" si="4"/>
        <v>0</v>
      </c>
      <c r="AH47" s="431">
        <f t="shared" si="4"/>
        <v>23.562573094935487</v>
      </c>
      <c r="AI47" s="431">
        <f t="shared" si="4"/>
        <v>0</v>
      </c>
      <c r="AJ47" s="431">
        <f t="shared" si="4"/>
        <v>121924.61254295362</v>
      </c>
      <c r="AK47" s="431">
        <f t="shared" si="4"/>
        <v>0</v>
      </c>
      <c r="AL47" s="431">
        <f t="shared" si="4"/>
        <v>54.253700136652029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58.716405622762927</v>
      </c>
      <c r="AR47" s="431">
        <f t="shared" si="4"/>
        <v>1404.0994712192878</v>
      </c>
      <c r="AS47" s="431">
        <f t="shared" si="4"/>
        <v>133606.73670264988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125023.45278150325</v>
      </c>
      <c r="E48" s="390">
        <f t="shared" si="5"/>
        <v>14025.38997086549</v>
      </c>
      <c r="F48" s="390">
        <f t="shared" si="5"/>
        <v>1863.7590837405048</v>
      </c>
      <c r="G48" s="390">
        <f t="shared" si="5"/>
        <v>2121.4144958026968</v>
      </c>
      <c r="H48" s="390">
        <f t="shared" si="5"/>
        <v>375.74404574794227</v>
      </c>
      <c r="I48" s="390">
        <f t="shared" si="5"/>
        <v>66.28773575942985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0" t="s">
        <v>0</v>
      </c>
      <c r="C5" s="450"/>
      <c r="D5" s="450"/>
      <c r="E5" s="450"/>
    </row>
    <row r="6" spans="1:5" ht="18">
      <c r="A6" s="276"/>
      <c r="B6" s="450" t="s">
        <v>1</v>
      </c>
      <c r="C6" s="450"/>
      <c r="D6" s="450"/>
      <c r="E6" s="450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0" t="s">
        <v>145</v>
      </c>
      <c r="C9" s="450"/>
      <c r="D9" s="450"/>
      <c r="E9" s="450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75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3" t="s">
        <v>141</v>
      </c>
      <c r="K12" s="474"/>
    </row>
    <row r="13" spans="1:22" ht="42" customHeight="1">
      <c r="A13" s="248"/>
      <c r="B13" s="478" t="s">
        <v>3</v>
      </c>
      <c r="C13" s="479"/>
      <c r="D13" s="473" t="s">
        <v>33</v>
      </c>
      <c r="E13" s="484"/>
      <c r="F13" s="473" t="s">
        <v>134</v>
      </c>
      <c r="G13" s="474"/>
      <c r="H13" s="473" t="s">
        <v>142</v>
      </c>
      <c r="I13" s="474"/>
      <c r="J13" s="470" t="s">
        <v>89</v>
      </c>
      <c r="K13" s="475" t="s">
        <v>90</v>
      </c>
    </row>
    <row r="14" spans="1:22">
      <c r="A14" s="250"/>
      <c r="B14" s="480"/>
      <c r="C14" s="481"/>
      <c r="D14" s="485" t="s">
        <v>12</v>
      </c>
      <c r="E14" s="485" t="s">
        <v>11</v>
      </c>
      <c r="F14" s="468" t="s">
        <v>12</v>
      </c>
      <c r="G14" s="468" t="s">
        <v>11</v>
      </c>
      <c r="H14" s="468" t="s">
        <v>12</v>
      </c>
      <c r="I14" s="468" t="s">
        <v>11</v>
      </c>
      <c r="J14" s="471"/>
      <c r="K14" s="476"/>
    </row>
    <row r="15" spans="1:22">
      <c r="A15" s="251"/>
      <c r="B15" s="482"/>
      <c r="C15" s="483"/>
      <c r="D15" s="469"/>
      <c r="E15" s="469"/>
      <c r="F15" s="469"/>
      <c r="G15" s="469"/>
      <c r="H15" s="469"/>
      <c r="I15" s="469"/>
      <c r="J15" s="472"/>
      <c r="K15" s="477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38" t="s">
        <v>154</v>
      </c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357"/>
    </row>
    <row r="4" spans="1:16" s="351" customFormat="1" ht="60.75" customHeight="1">
      <c r="A4" s="353"/>
      <c r="B4" s="439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357"/>
    </row>
    <row r="5" spans="1:16" s="351" customFormat="1" ht="18" customHeight="1">
      <c r="A5" s="352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357"/>
    </row>
    <row r="6" spans="1:16" s="351" customFormat="1" ht="18" customHeight="1">
      <c r="A6" s="358"/>
      <c r="B6" s="447" t="s">
        <v>190</v>
      </c>
      <c r="C6" s="447"/>
      <c r="D6" s="447"/>
      <c r="E6" s="447"/>
      <c r="F6" s="447"/>
      <c r="G6" s="447"/>
      <c r="H6" s="447"/>
      <c r="I6" s="447"/>
      <c r="J6" s="447"/>
      <c r="K6" s="447"/>
      <c r="L6" s="447"/>
      <c r="M6" s="447"/>
      <c r="N6" s="447"/>
      <c r="O6" s="447"/>
      <c r="P6" s="357"/>
    </row>
    <row r="7" spans="1:16" s="351" customFormat="1" ht="18" customHeight="1">
      <c r="A7" s="358"/>
      <c r="B7" s="447" t="str">
        <f>OUT_1RUS!B7</f>
        <v xml:space="preserve">по состоянию на конец  декабря  2007 года </v>
      </c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47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8" t="s">
        <v>198</v>
      </c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448"/>
      <c r="N9" s="448"/>
      <c r="O9" s="448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22115.960357084656</v>
      </c>
      <c r="E18" s="430">
        <f>OUT_4!E18</f>
        <v>8177.455226966882</v>
      </c>
      <c r="F18" s="430">
        <f>OUT_4!F18</f>
        <v>77.37397689708834</v>
      </c>
      <c r="G18" s="430">
        <f>OUT_4!G18</f>
        <v>488.44088959353428</v>
      </c>
      <c r="H18" s="430">
        <f>OUT_4!H18</f>
        <v>489.91586488566548</v>
      </c>
      <c r="I18" s="430">
        <f>OUT_4!I18</f>
        <v>0</v>
      </c>
      <c r="J18" s="430">
        <f>OUT_4!J18</f>
        <v>510.43803385086744</v>
      </c>
      <c r="K18" s="430">
        <f>OUT_4!K18</f>
        <v>166.47494894562521</v>
      </c>
      <c r="L18" s="430">
        <f>OUT_4!L18</f>
        <v>0</v>
      </c>
      <c r="M18" s="430">
        <f>OUT_4!M18</f>
        <v>23114.839280529057</v>
      </c>
      <c r="N18" s="430">
        <f>OUT_4!N18</f>
        <v>8833.8460407981711</v>
      </c>
      <c r="O18" s="430">
        <f>OUT_4!O18</f>
        <v>77.37397689708834</v>
      </c>
    </row>
    <row r="19" spans="1:16" s="376" customFormat="1" ht="15">
      <c r="A19" s="385"/>
      <c r="B19" s="441" t="s">
        <v>158</v>
      </c>
      <c r="C19" s="442"/>
      <c r="D19" s="430">
        <f>OUT_4!D19</f>
        <v>72474.977218395637</v>
      </c>
      <c r="E19" s="430">
        <f>OUT_4!E19</f>
        <v>14873.393431439459</v>
      </c>
      <c r="F19" s="430">
        <f>OUT_4!F19</f>
        <v>34.585811528426369</v>
      </c>
      <c r="G19" s="430">
        <f>OUT_4!G19</f>
        <v>292.76377805694062</v>
      </c>
      <c r="H19" s="430">
        <f>OUT_4!H19</f>
        <v>281.19509137791573</v>
      </c>
      <c r="I19" s="430">
        <f>OUT_4!I19</f>
        <v>0</v>
      </c>
      <c r="J19" s="430">
        <f>OUT_4!J19</f>
        <v>366.5235338003651</v>
      </c>
      <c r="K19" s="430">
        <f>OUT_4!K19</f>
        <v>539.20411984892542</v>
      </c>
      <c r="L19" s="430">
        <f>OUT_4!L19</f>
        <v>0</v>
      </c>
      <c r="M19" s="430">
        <f>OUT_4!M19</f>
        <v>73134.264530252942</v>
      </c>
      <c r="N19" s="430">
        <f>OUT_4!N19</f>
        <v>15693.792642666302</v>
      </c>
      <c r="O19" s="430">
        <f>OUT_4!O19</f>
        <v>34.585811528426369</v>
      </c>
    </row>
    <row r="20" spans="1:16" s="376" customFormat="1" ht="15">
      <c r="A20" s="382"/>
      <c r="B20" s="386" t="s">
        <v>159</v>
      </c>
      <c r="C20" s="386"/>
      <c r="D20" s="430">
        <f>OUT_4!D20</f>
        <v>10033.940642428504</v>
      </c>
      <c r="E20" s="430">
        <f>OUT_4!E20</f>
        <v>1653.8257843484846</v>
      </c>
      <c r="F20" s="430">
        <f>OUT_4!F20</f>
        <v>0</v>
      </c>
      <c r="G20" s="430">
        <f>OUT_4!G20</f>
        <v>367.43391579417494</v>
      </c>
      <c r="H20" s="430">
        <f>OUT_4!H20</f>
        <v>241.79103936831024</v>
      </c>
      <c r="I20" s="430">
        <f>OUT_4!I20</f>
        <v>5.9465367345265996</v>
      </c>
      <c r="J20" s="430">
        <f>OUT_4!J20</f>
        <v>400.94841549850793</v>
      </c>
      <c r="K20" s="430">
        <f>OUT_4!K20</f>
        <v>11.147626545538909</v>
      </c>
      <c r="L20" s="430">
        <f>OUT_4!L20</f>
        <v>3.000459259728709</v>
      </c>
      <c r="M20" s="430">
        <f>OUT_4!M20</f>
        <v>10802.322973721188</v>
      </c>
      <c r="N20" s="430">
        <f>OUT_4!N20</f>
        <v>1906.7644502623339</v>
      </c>
      <c r="O20" s="430">
        <f>OUT_4!O20</f>
        <v>8.9469959942553086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104624.87821790879</v>
      </c>
      <c r="E21" s="431">
        <f>OUT_4!E21</f>
        <v>24704.674442754829</v>
      </c>
      <c r="F21" s="431">
        <f>OUT_4!F21</f>
        <v>111.95978842551472</v>
      </c>
      <c r="G21" s="431">
        <f>OUT_4!G21</f>
        <v>1148.6385834446498</v>
      </c>
      <c r="H21" s="431">
        <f>OUT_4!H21</f>
        <v>1012.9019956318914</v>
      </c>
      <c r="I21" s="431">
        <f>OUT_4!I21</f>
        <v>5.9465367345265996</v>
      </c>
      <c r="J21" s="431">
        <f>OUT_4!J21</f>
        <v>1277.9099831497406</v>
      </c>
      <c r="K21" s="431">
        <f>OUT_4!K21</f>
        <v>716.82669534008949</v>
      </c>
      <c r="L21" s="431">
        <f>OUT_4!L21</f>
        <v>3.000459259728709</v>
      </c>
      <c r="M21" s="431">
        <f>OUT_4!M21</f>
        <v>107051.42678450319</v>
      </c>
      <c r="N21" s="431">
        <f>OUT_4!N21</f>
        <v>26434.403133726806</v>
      </c>
      <c r="O21" s="431">
        <f>OUT_4!O21</f>
        <v>120.90678441977002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1" t="s">
        <v>164</v>
      </c>
      <c r="C25" s="442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1" t="s">
        <v>164</v>
      </c>
      <c r="C31" s="442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tabSelected="1" zoomScale="85" workbookViewId="0">
      <selection activeCell="B18" sqref="B18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6.42578125" style="300" customWidth="1"/>
    <col min="4" max="4" width="23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49" t="s">
        <v>189</v>
      </c>
      <c r="C5" s="449"/>
      <c r="D5" s="449"/>
      <c r="E5" s="449"/>
    </row>
    <row r="6" spans="1:5" ht="18">
      <c r="A6" s="276"/>
      <c r="B6" s="450"/>
      <c r="C6" s="450"/>
      <c r="D6" s="450"/>
      <c r="E6" s="450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0" t="s">
        <v>185</v>
      </c>
      <c r="C9" s="450"/>
      <c r="D9" s="450"/>
      <c r="E9" s="450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75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1" t="s">
        <v>127</v>
      </c>
      <c r="E2" s="453" t="s">
        <v>128</v>
      </c>
      <c r="F2" s="203"/>
    </row>
    <row r="3" spans="2:6" ht="12.75" thickBot="1">
      <c r="C3" s="204"/>
      <c r="D3" s="452"/>
      <c r="E3" s="454"/>
      <c r="F3" s="205"/>
    </row>
    <row r="4" spans="2:6" ht="4.5" customHeight="1">
      <c r="C4" s="206"/>
      <c r="D4" s="207"/>
      <c r="E4" s="208"/>
      <c r="F4" s="209"/>
    </row>
    <row r="5" spans="2:6">
      <c r="B5" s="455"/>
      <c r="C5" s="211"/>
      <c r="D5" s="212" t="s">
        <v>129</v>
      </c>
      <c r="E5" s="214">
        <f>+SUM(OUT_1_Check!AG16:AS52)</f>
        <v>0</v>
      </c>
      <c r="F5" s="213"/>
    </row>
    <row r="6" spans="2:6">
      <c r="B6" s="455"/>
      <c r="C6" s="211"/>
      <c r="D6" s="212" t="s">
        <v>130</v>
      </c>
      <c r="E6" s="214">
        <f>+SUM(OUT_1_Check!AG16:AS52)</f>
        <v>0</v>
      </c>
      <c r="F6" s="213"/>
    </row>
    <row r="7" spans="2:6">
      <c r="B7" s="455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5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G8" sqref="G8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58"/>
      <c r="C3" s="459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58"/>
      <c r="C4" s="459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57"/>
      <c r="C5" s="460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57"/>
      <c r="C6" s="457"/>
      <c r="D6" s="3"/>
      <c r="F6" s="8"/>
      <c r="G6" s="105" t="s">
        <v>203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6"/>
      <c r="C7" s="456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6"/>
      <c r="C8" s="456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6"/>
      <c r="C9" s="456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6"/>
      <c r="C10" s="456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27435.780075492228</v>
      </c>
      <c r="E15" s="227">
        <v>5032.2902143716865</v>
      </c>
      <c r="F15" s="225">
        <v>834.16999583086761</v>
      </c>
      <c r="G15" s="227">
        <v>899.02370805032081</v>
      </c>
      <c r="H15" s="227">
        <v>333.77650345758667</v>
      </c>
      <c r="I15" s="227">
        <v>54.527425325295134</v>
      </c>
      <c r="J15" s="227"/>
      <c r="K15" s="227"/>
      <c r="L15" s="227"/>
      <c r="M15" s="227"/>
      <c r="N15" s="227"/>
      <c r="O15" s="227"/>
      <c r="P15" s="227"/>
      <c r="Q15" s="227">
        <v>47.153500000000001</v>
      </c>
      <c r="R15" s="227">
        <v>16.873650875852473</v>
      </c>
      <c r="S15" s="227"/>
      <c r="T15" s="227"/>
      <c r="U15" s="227"/>
      <c r="V15" s="227"/>
      <c r="W15" s="227"/>
      <c r="X15" s="227"/>
      <c r="Y15" s="227"/>
      <c r="Z15" s="227"/>
      <c r="AA15" s="227"/>
      <c r="AB15" s="227">
        <v>16.31861473524215</v>
      </c>
      <c r="AC15" s="227"/>
      <c r="AD15" s="227">
        <v>0.22075206402868275</v>
      </c>
      <c r="AE15" s="227">
        <v>43.150058907964848</v>
      </c>
      <c r="AF15" s="227"/>
      <c r="AG15" s="227"/>
      <c r="AH15" s="227">
        <v>3.4944999999999999</v>
      </c>
      <c r="AI15" s="227"/>
      <c r="AJ15" s="227">
        <v>25378.785801778373</v>
      </c>
      <c r="AK15" s="227"/>
      <c r="AL15" s="227">
        <v>54.253700136652029</v>
      </c>
      <c r="AM15" s="227"/>
      <c r="AN15" s="227"/>
      <c r="AO15" s="227"/>
      <c r="AP15" s="227"/>
      <c r="AQ15" s="227">
        <v>58.716405622762927</v>
      </c>
      <c r="AR15" s="227">
        <v>533.04421524846782</v>
      </c>
      <c r="AS15" s="295">
        <f>SUM(D15:AR15)/2</f>
        <v>30370.789560948662</v>
      </c>
    </row>
    <row r="16" spans="1:62" s="23" customFormat="1" ht="18" customHeight="1">
      <c r="A16" s="26"/>
      <c r="B16" s="51" t="s">
        <v>106</v>
      </c>
      <c r="C16" s="328"/>
      <c r="D16" s="227">
        <v>85658.960951451241</v>
      </c>
      <c r="E16" s="227">
        <v>4152.0495650431985</v>
      </c>
      <c r="F16" s="227">
        <v>627.62200187390056</v>
      </c>
      <c r="G16" s="227">
        <v>699.55276382321722</v>
      </c>
      <c r="H16" s="227">
        <v>41.967542290355581</v>
      </c>
      <c r="I16" s="225">
        <v>5.8792369167807399</v>
      </c>
      <c r="J16" s="227"/>
      <c r="K16" s="227"/>
      <c r="L16" s="227"/>
      <c r="M16" s="227"/>
      <c r="N16" s="227"/>
      <c r="O16" s="227"/>
      <c r="P16" s="227"/>
      <c r="Q16" s="227">
        <v>48.985999999999997</v>
      </c>
      <c r="R16" s="227">
        <v>0.22074195957892676</v>
      </c>
      <c r="S16" s="227"/>
      <c r="T16" s="227"/>
      <c r="U16" s="227"/>
      <c r="V16" s="227"/>
      <c r="W16" s="227"/>
      <c r="X16" s="227"/>
      <c r="Y16" s="227"/>
      <c r="Z16" s="227"/>
      <c r="AA16" s="227">
        <v>22.739583367324897</v>
      </c>
      <c r="AB16" s="227"/>
      <c r="AC16" s="227"/>
      <c r="AD16" s="227">
        <v>17.6476122287152</v>
      </c>
      <c r="AE16" s="227">
        <v>4.0116506604755102</v>
      </c>
      <c r="AF16" s="227"/>
      <c r="AG16" s="227"/>
      <c r="AH16" s="227">
        <v>5.391</v>
      </c>
      <c r="AI16" s="227"/>
      <c r="AJ16" s="227">
        <v>82807.077788033974</v>
      </c>
      <c r="AK16" s="227"/>
      <c r="AL16" s="227"/>
      <c r="AM16" s="227"/>
      <c r="AN16" s="227"/>
      <c r="AO16" s="227"/>
      <c r="AP16" s="227"/>
      <c r="AQ16" s="227"/>
      <c r="AR16" s="227">
        <v>673.80648507846536</v>
      </c>
      <c r="AS16" s="295">
        <f>SUM(D16:AR16)/2</f>
        <v>87382.956461363618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8845.4559340572778</v>
      </c>
      <c r="E17" s="227">
        <v>3410.2407535279185</v>
      </c>
      <c r="F17" s="227">
        <v>0.28889852894059798</v>
      </c>
      <c r="G17" s="227">
        <v>21.823202180994056</v>
      </c>
      <c r="H17" s="227"/>
      <c r="I17" s="227">
        <v>5.8810735173539799</v>
      </c>
      <c r="J17" s="227"/>
      <c r="K17" s="227"/>
      <c r="L17" s="227"/>
      <c r="M17" s="227"/>
      <c r="N17" s="227"/>
      <c r="O17" s="227"/>
      <c r="P17" s="227"/>
      <c r="Q17" s="227">
        <v>54.85843405406726</v>
      </c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14.677073094935485</v>
      </c>
      <c r="AI17" s="227"/>
      <c r="AJ17" s="227">
        <v>11022.307484592528</v>
      </c>
      <c r="AK17" s="227"/>
      <c r="AL17" s="227"/>
      <c r="AM17" s="227"/>
      <c r="AN17" s="227"/>
      <c r="AO17" s="227"/>
      <c r="AP17" s="227"/>
      <c r="AQ17" s="227"/>
      <c r="AR17" s="227"/>
      <c r="AS17" s="295">
        <f>SUM(D17:AR17)/2</f>
        <v>11687.766426777009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121940.19696100074</v>
      </c>
      <c r="E18" s="295">
        <f t="shared" si="0"/>
        <v>12594.580532942802</v>
      </c>
      <c r="F18" s="295">
        <f t="shared" si="0"/>
        <v>1462.0808962337087</v>
      </c>
      <c r="G18" s="295">
        <f t="shared" si="0"/>
        <v>1620.3996740545322</v>
      </c>
      <c r="H18" s="295">
        <f t="shared" si="0"/>
        <v>375.74404574794227</v>
      </c>
      <c r="I18" s="295">
        <f t="shared" si="0"/>
        <v>66.28773575942985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150.99793405406726</v>
      </c>
      <c r="R18" s="295">
        <f t="shared" si="0"/>
        <v>17.0943928354314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0</v>
      </c>
      <c r="Y18" s="295">
        <f t="shared" si="0"/>
        <v>0</v>
      </c>
      <c r="Z18" s="295">
        <f t="shared" si="0"/>
        <v>0</v>
      </c>
      <c r="AA18" s="295">
        <f t="shared" si="0"/>
        <v>22.739583367324897</v>
      </c>
      <c r="AB18" s="295">
        <f t="shared" si="0"/>
        <v>16.31861473524215</v>
      </c>
      <c r="AC18" s="295">
        <f t="shared" si="0"/>
        <v>0</v>
      </c>
      <c r="AD18" s="295">
        <f t="shared" si="0"/>
        <v>17.868364292743884</v>
      </c>
      <c r="AE18" s="295">
        <f t="shared" si="0"/>
        <v>47.161709568440358</v>
      </c>
      <c r="AF18" s="295">
        <f t="shared" si="0"/>
        <v>0</v>
      </c>
      <c r="AG18" s="295">
        <f t="shared" si="0"/>
        <v>0</v>
      </c>
      <c r="AH18" s="295">
        <f t="shared" si="0"/>
        <v>23.562573094935487</v>
      </c>
      <c r="AI18" s="295">
        <f t="shared" si="0"/>
        <v>0</v>
      </c>
      <c r="AJ18" s="295">
        <f t="shared" si="0"/>
        <v>119208.17107440488</v>
      </c>
      <c r="AK18" s="295">
        <f t="shared" si="0"/>
        <v>0</v>
      </c>
      <c r="AL18" s="295">
        <f t="shared" si="0"/>
        <v>54.253700136652029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58.716405622762927</v>
      </c>
      <c r="AR18" s="295">
        <f t="shared" si="0"/>
        <v>1206.8507003269333</v>
      </c>
      <c r="AS18" s="295">
        <f>SUM(D18:AR18)/2</f>
        <v>129441.51244908926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129441.51244908926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917.09279669723662</v>
      </c>
      <c r="E29" s="227">
        <v>61.2639577819631</v>
      </c>
      <c r="F29" s="227"/>
      <c r="G29" s="227">
        <v>210.9449117935315</v>
      </c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675.15007329744901</v>
      </c>
      <c r="AK29" s="227"/>
      <c r="AL29" s="227"/>
      <c r="AM29" s="227"/>
      <c r="AN29" s="227"/>
      <c r="AO29" s="227"/>
      <c r="AP29" s="227"/>
      <c r="AQ29" s="227"/>
      <c r="AR29" s="227">
        <v>92.26176938821925</v>
      </c>
      <c r="AS29" s="295">
        <f>SUM(D29:AR29)/2</f>
        <v>978.35675447919971</v>
      </c>
    </row>
    <row r="30" spans="1:62" s="17" customFormat="1" ht="18" customHeight="1">
      <c r="A30" s="24"/>
      <c r="B30" s="51" t="s">
        <v>106</v>
      </c>
      <c r="C30" s="25"/>
      <c r="D30" s="227">
        <v>309.286740199127</v>
      </c>
      <c r="E30" s="227">
        <v>264.67212923572947</v>
      </c>
      <c r="F30" s="227">
        <v>82.787109822162208</v>
      </c>
      <c r="G30" s="227">
        <v>19.891500543858449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386.41089494198525</v>
      </c>
      <c r="AK30" s="227"/>
      <c r="AL30" s="227"/>
      <c r="AM30" s="227"/>
      <c r="AN30" s="227"/>
      <c r="AO30" s="227"/>
      <c r="AP30" s="227"/>
      <c r="AQ30" s="227"/>
      <c r="AR30" s="227">
        <v>84.869364126850428</v>
      </c>
      <c r="AS30" s="295">
        <f>SUM(D30:AR30)/2</f>
        <v>573.95886943485652</v>
      </c>
    </row>
    <row r="31" spans="1:62" s="17" customFormat="1" ht="18" customHeight="1">
      <c r="A31" s="20"/>
      <c r="B31" s="51" t="s">
        <v>107</v>
      </c>
      <c r="C31" s="25"/>
      <c r="D31" s="227">
        <v>376.40610309449232</v>
      </c>
      <c r="E31" s="227">
        <v>406.44489256887977</v>
      </c>
      <c r="F31" s="227">
        <v>20.05864201925618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427.43334611139539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615.17149189701172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1602.785639990856</v>
      </c>
      <c r="E32" s="295">
        <f t="shared" si="2"/>
        <v>732.38097958657227</v>
      </c>
      <c r="F32" s="295">
        <f t="shared" si="2"/>
        <v>102.84575184141839</v>
      </c>
      <c r="G32" s="295">
        <f t="shared" si="2"/>
        <v>230.83641233738996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1488.9943143508297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177.13113351506968</v>
      </c>
      <c r="AS32" s="295">
        <f>SUM(D32:AR32)/2</f>
        <v>2167.4871158110677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2167.4871158110677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594.2217005566954</v>
      </c>
      <c r="E36" s="227">
        <v>88.00468466653048</v>
      </c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671.59958036975956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676.91298279649277</v>
      </c>
    </row>
    <row r="37" spans="1:62" s="17" customFormat="1" ht="18" customHeight="1">
      <c r="A37" s="24"/>
      <c r="B37" s="51" t="s">
        <v>106</v>
      </c>
      <c r="C37" s="25"/>
      <c r="D37" s="227">
        <v>707.4883928259228</v>
      </c>
      <c r="E37" s="227">
        <v>374.08735949484759</v>
      </c>
      <c r="F37" s="227">
        <v>298.83243566537766</v>
      </c>
      <c r="G37" s="227">
        <v>270.17840941077463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140.75107252437351</v>
      </c>
      <c r="AK37" s="227"/>
      <c r="AL37" s="227"/>
      <c r="AM37" s="227"/>
      <c r="AN37" s="227"/>
      <c r="AO37" s="227"/>
      <c r="AP37" s="227"/>
      <c r="AQ37" s="227"/>
      <c r="AR37" s="227">
        <v>20.117637377284801</v>
      </c>
      <c r="AS37" s="295">
        <f>SUM(D37:AR37)/2</f>
        <v>905.72765364929046</v>
      </c>
    </row>
    <row r="38" spans="1:62" s="17" customFormat="1" ht="18" customHeight="1">
      <c r="A38" s="20"/>
      <c r="B38" s="51" t="s">
        <v>107</v>
      </c>
      <c r="C38" s="25"/>
      <c r="D38" s="227">
        <v>178.7600871290384</v>
      </c>
      <c r="E38" s="227">
        <v>236.33641417473711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415.0965013037756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415.09650130377554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1480.4701805116565</v>
      </c>
      <c r="E39" s="295">
        <f t="shared" si="3"/>
        <v>698.42845833611523</v>
      </c>
      <c r="F39" s="295">
        <f t="shared" si="3"/>
        <v>298.83243566537766</v>
      </c>
      <c r="G39" s="295">
        <f t="shared" si="3"/>
        <v>270.17840941077463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1227.4471541979087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20.117637377284801</v>
      </c>
      <c r="AS39" s="295">
        <f>SUM(D39:AR39)/2</f>
        <v>1997.7371377495585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1997.7371377495585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3083.2558205025125</v>
      </c>
      <c r="E42" s="295">
        <f>+SUM(E39,E32)</f>
        <v>1430.8094379226875</v>
      </c>
      <c r="F42" s="295">
        <f>+SUM(F39,F32)</f>
        <v>401.67818750679606</v>
      </c>
      <c r="G42" s="295">
        <f>+SUM(G39,G32)</f>
        <v>501.01482174816459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2716.4414685487382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197.24877089235449</v>
      </c>
      <c r="AS42" s="295">
        <f>SUM(D42:AR42)/2</f>
        <v>4165.2242535606265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125023.45278150325</v>
      </c>
      <c r="E46" s="296">
        <f t="shared" si="5"/>
        <v>14025.38997086549</v>
      </c>
      <c r="F46" s="296">
        <f t="shared" si="5"/>
        <v>1863.7590837405048</v>
      </c>
      <c r="G46" s="296">
        <f t="shared" si="5"/>
        <v>2121.4144958026968</v>
      </c>
      <c r="H46" s="296">
        <f t="shared" si="5"/>
        <v>375.74404574794227</v>
      </c>
      <c r="I46" s="296">
        <f t="shared" si="5"/>
        <v>66.28773575942985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150.99793405406726</v>
      </c>
      <c r="R46" s="296">
        <f t="shared" si="5"/>
        <v>17.0943928354314</v>
      </c>
      <c r="S46" s="296">
        <f t="shared" si="5"/>
        <v>0</v>
      </c>
      <c r="T46" s="296">
        <f t="shared" si="5"/>
        <v>0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0</v>
      </c>
      <c r="Y46" s="296">
        <f t="shared" si="5"/>
        <v>0</v>
      </c>
      <c r="Z46" s="296">
        <f t="shared" si="5"/>
        <v>0</v>
      </c>
      <c r="AA46" s="296">
        <f t="shared" si="5"/>
        <v>22.739583367324897</v>
      </c>
      <c r="AB46" s="296">
        <f t="shared" si="5"/>
        <v>16.31861473524215</v>
      </c>
      <c r="AC46" s="296">
        <f t="shared" si="5"/>
        <v>0</v>
      </c>
      <c r="AD46" s="296">
        <f t="shared" si="5"/>
        <v>17.868364292743884</v>
      </c>
      <c r="AE46" s="296">
        <f t="shared" si="5"/>
        <v>47.161709568440358</v>
      </c>
      <c r="AF46" s="296">
        <f t="shared" si="5"/>
        <v>0</v>
      </c>
      <c r="AG46" s="296">
        <f t="shared" si="5"/>
        <v>0</v>
      </c>
      <c r="AH46" s="296">
        <f t="shared" si="5"/>
        <v>23.562573094935487</v>
      </c>
      <c r="AI46" s="296">
        <f t="shared" si="5"/>
        <v>0</v>
      </c>
      <c r="AJ46" s="296">
        <f t="shared" si="5"/>
        <v>121924.61254295362</v>
      </c>
      <c r="AK46" s="296">
        <f t="shared" si="5"/>
        <v>0</v>
      </c>
      <c r="AL46" s="296">
        <f t="shared" si="5"/>
        <v>54.253700136652029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58.716405622762927</v>
      </c>
      <c r="AR46" s="296">
        <f t="shared" si="5"/>
        <v>1404.0994712192878</v>
      </c>
      <c r="AS46" s="296">
        <f>+SUM(AS42,AS25,AS18,AS44)</f>
        <v>133606.73670264988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133606.73670264988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3" t="s">
        <v>4</v>
      </c>
      <c r="E12" s="461" t="s">
        <v>52</v>
      </c>
      <c r="F12" s="461" t="s">
        <v>5</v>
      </c>
      <c r="G12" s="461" t="s">
        <v>6</v>
      </c>
      <c r="H12" s="461" t="s">
        <v>7</v>
      </c>
      <c r="I12" s="461" t="s">
        <v>152</v>
      </c>
      <c r="J12" s="465" t="s">
        <v>84</v>
      </c>
      <c r="K12" s="466"/>
      <c r="L12" s="466"/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  <c r="AJ12" s="466"/>
      <c r="AK12" s="466"/>
      <c r="AL12" s="466"/>
      <c r="AM12" s="466"/>
      <c r="AN12" s="466"/>
      <c r="AO12" s="466"/>
      <c r="AP12" s="466"/>
      <c r="AQ12" s="466"/>
      <c r="AR12" s="467"/>
      <c r="AS12" s="461" t="s">
        <v>8</v>
      </c>
    </row>
    <row r="13" spans="1:48" s="73" customFormat="1" ht="27.95" customHeight="1">
      <c r="A13" s="74"/>
      <c r="B13" s="75" t="s">
        <v>3</v>
      </c>
      <c r="C13" s="76"/>
      <c r="D13" s="464"/>
      <c r="E13" s="462"/>
      <c r="F13" s="462"/>
      <c r="G13" s="462"/>
      <c r="H13" s="462"/>
      <c r="I13" s="462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2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5" t="s">
        <v>84</v>
      </c>
      <c r="K12" s="466"/>
      <c r="L12" s="466"/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  <c r="AJ12" s="466"/>
      <c r="AK12" s="466"/>
      <c r="AL12" s="466"/>
      <c r="AM12" s="466"/>
      <c r="AN12" s="466"/>
      <c r="AO12" s="466"/>
      <c r="AP12" s="466"/>
      <c r="AQ12" s="466"/>
      <c r="AR12" s="466"/>
      <c r="AS12" s="467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end-December 2007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22115.960357084656</v>
      </c>
      <c r="E18" s="315">
        <v>8177.455226966882</v>
      </c>
      <c r="F18" s="315">
        <v>77.37397689708834</v>
      </c>
      <c r="G18" s="315">
        <v>488.44088959353428</v>
      </c>
      <c r="H18" s="315">
        <v>489.91586488566548</v>
      </c>
      <c r="I18" s="315">
        <v>0</v>
      </c>
      <c r="J18" s="315">
        <v>510.43803385086744</v>
      </c>
      <c r="K18" s="315">
        <v>166.47494894562521</v>
      </c>
      <c r="L18" s="316">
        <v>0</v>
      </c>
      <c r="M18" s="297">
        <f t="shared" ref="M18:O20" si="0">+SUM(D18,G18,J18)</f>
        <v>23114.839280529057</v>
      </c>
      <c r="N18" s="297">
        <f>+SUM(E18,H18,K18)</f>
        <v>8833.8460407981711</v>
      </c>
      <c r="O18" s="297">
        <f>+SUM(F18,I18,L18)</f>
        <v>77.37397689708834</v>
      </c>
    </row>
    <row r="19" spans="1:15" s="17" customFormat="1" ht="18" customHeight="1">
      <c r="A19" s="24"/>
      <c r="B19" s="51" t="s">
        <v>106</v>
      </c>
      <c r="C19" s="25"/>
      <c r="D19" s="315">
        <v>72474.977218395637</v>
      </c>
      <c r="E19" s="315">
        <v>14873.393431439459</v>
      </c>
      <c r="F19" s="315">
        <v>34.585811528426369</v>
      </c>
      <c r="G19" s="315">
        <v>292.76377805694062</v>
      </c>
      <c r="H19" s="315">
        <v>281.19509137791573</v>
      </c>
      <c r="I19" s="315">
        <v>0</v>
      </c>
      <c r="J19" s="315">
        <v>366.5235338003651</v>
      </c>
      <c r="K19" s="315">
        <v>539.20411984892542</v>
      </c>
      <c r="L19" s="316">
        <v>0</v>
      </c>
      <c r="M19" s="297">
        <f t="shared" si="0"/>
        <v>73134.264530252942</v>
      </c>
      <c r="N19" s="297">
        <f>+SUM(E19,H19,K19)</f>
        <v>15693.792642666302</v>
      </c>
      <c r="O19" s="297">
        <f>+SUM(F19,I19,L19)</f>
        <v>34.585811528426369</v>
      </c>
    </row>
    <row r="20" spans="1:15" s="17" customFormat="1" ht="18" customHeight="1">
      <c r="A20" s="20"/>
      <c r="B20" s="51" t="s">
        <v>107</v>
      </c>
      <c r="C20" s="25"/>
      <c r="D20" s="315">
        <v>10033.940642428504</v>
      </c>
      <c r="E20" s="315">
        <v>1653.8257843484846</v>
      </c>
      <c r="F20" s="315">
        <v>0</v>
      </c>
      <c r="G20" s="315">
        <v>367.43391579417494</v>
      </c>
      <c r="H20" s="315">
        <v>241.79103936831024</v>
      </c>
      <c r="I20" s="315">
        <v>5.9465367345265996</v>
      </c>
      <c r="J20" s="315">
        <v>400.94841549850793</v>
      </c>
      <c r="K20" s="315">
        <v>11.147626545538909</v>
      </c>
      <c r="L20" s="316">
        <v>3.000459259728709</v>
      </c>
      <c r="M20" s="297">
        <f t="shared" si="0"/>
        <v>10802.322973721188</v>
      </c>
      <c r="N20" s="297">
        <f t="shared" si="0"/>
        <v>1906.7644502623339</v>
      </c>
      <c r="O20" s="297">
        <f t="shared" si="0"/>
        <v>8.9469959942553086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104624.87821790879</v>
      </c>
      <c r="E21" s="296">
        <f t="shared" ref="E21:K21" si="1">+SUM(E18:E20)</f>
        <v>24704.674442754829</v>
      </c>
      <c r="F21" s="296">
        <f t="shared" si="1"/>
        <v>111.95978842551472</v>
      </c>
      <c r="G21" s="296">
        <f t="shared" si="1"/>
        <v>1148.6385834446498</v>
      </c>
      <c r="H21" s="296">
        <f t="shared" si="1"/>
        <v>1012.9019956318914</v>
      </c>
      <c r="I21" s="296">
        <f>+SUM(I18:I20)</f>
        <v>5.9465367345265996</v>
      </c>
      <c r="J21" s="296">
        <f>+SUM(J18:J20)</f>
        <v>1277.9099831497406</v>
      </c>
      <c r="K21" s="296">
        <f t="shared" si="1"/>
        <v>716.82669534008949</v>
      </c>
      <c r="L21" s="313">
        <f>+SUM(L18:L20)</f>
        <v>3.000459259728709</v>
      </c>
      <c r="M21" s="314">
        <f>+SUM(M18:M20)</f>
        <v>107051.42678450319</v>
      </c>
      <c r="N21" s="296">
        <f>+SUM(N18:N20)</f>
        <v>26434.403133726806</v>
      </c>
      <c r="O21" s="296">
        <f>+SUM(O18:O20)</f>
        <v>120.90678441977002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2019-10-01T14:42:38Z</dcterms:created>
  <dcterms:modified xsi:type="dcterms:W3CDTF">2019-10-01T14:42:38Z</dcterms:modified>
  <cp:category/>
</cp:coreProperties>
</file>